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rbanisme\Nadine\EMPI\"/>
    </mc:Choice>
  </mc:AlternateContent>
  <bookViews>
    <workbookView xWindow="-110" yWindow="-110" windowWidth="23270" windowHeight="12590"/>
  </bookViews>
  <sheets>
    <sheet name="Calcul" sheetId="9" r:id="rId1"/>
    <sheet name="Generation" sheetId="7" r:id="rId2"/>
    <sheet name="Facteurs" sheetId="10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9" l="1"/>
  <c r="D23" i="9" l="1"/>
  <c r="E23" i="9"/>
  <c r="E22" i="9"/>
  <c r="D22" i="9"/>
  <c r="E10" i="9" l="1"/>
  <c r="D10" i="9"/>
  <c r="J18" i="10"/>
  <c r="J17" i="10"/>
  <c r="J16" i="10"/>
  <c r="J15" i="10"/>
  <c r="J14" i="10"/>
  <c r="J13" i="10"/>
  <c r="E6" i="9" l="1"/>
  <c r="D7" i="9"/>
  <c r="E7" i="9"/>
  <c r="E5" i="9"/>
  <c r="D5" i="9"/>
  <c r="X73" i="10" l="1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X49" i="10"/>
  <c r="P49" i="10"/>
  <c r="X48" i="10"/>
  <c r="P48" i="10"/>
  <c r="X47" i="10"/>
  <c r="P47" i="10"/>
  <c r="X46" i="10"/>
  <c r="P46" i="10"/>
  <c r="X45" i="10"/>
  <c r="P45" i="10"/>
  <c r="X44" i="10"/>
  <c r="P44" i="10"/>
  <c r="X43" i="10"/>
  <c r="P43" i="10"/>
  <c r="X42" i="10"/>
  <c r="P42" i="10"/>
  <c r="X41" i="10"/>
  <c r="P41" i="10"/>
  <c r="X40" i="10"/>
  <c r="P40" i="10"/>
  <c r="X39" i="10"/>
  <c r="P39" i="10"/>
  <c r="X38" i="10"/>
  <c r="P38" i="10"/>
  <c r="X37" i="10"/>
  <c r="P37" i="10"/>
  <c r="X36" i="10"/>
  <c r="P36" i="10"/>
  <c r="X35" i="10"/>
  <c r="P35" i="10"/>
  <c r="X34" i="10"/>
  <c r="P34" i="10"/>
  <c r="X33" i="10"/>
  <c r="P33" i="10"/>
  <c r="X32" i="10"/>
  <c r="P32" i="10"/>
  <c r="X31" i="10"/>
  <c r="P31" i="10"/>
  <c r="X30" i="10"/>
  <c r="P30" i="10"/>
  <c r="X29" i="10"/>
  <c r="P29" i="10"/>
  <c r="D19" i="9"/>
  <c r="E19" i="9"/>
  <c r="D18" i="9"/>
  <c r="E18" i="9"/>
  <c r="D17" i="9"/>
  <c r="E17" i="9"/>
  <c r="D16" i="9"/>
  <c r="E16" i="9"/>
  <c r="D15" i="9"/>
  <c r="E15" i="9"/>
  <c r="D14" i="9"/>
  <c r="E14" i="9"/>
  <c r="D13" i="9"/>
  <c r="E13" i="9"/>
  <c r="E12" i="9"/>
  <c r="E11" i="9"/>
  <c r="D12" i="9"/>
  <c r="D11" i="9"/>
  <c r="J5" i="9"/>
  <c r="E27" i="9" l="1"/>
  <c r="D27" i="9"/>
  <c r="B29" i="9" l="1"/>
</calcChain>
</file>

<file path=xl/sharedStrings.xml><?xml version="1.0" encoding="utf-8"?>
<sst xmlns="http://schemas.openxmlformats.org/spreadsheetml/2006/main" count="701" uniqueCount="137">
  <si>
    <t>District</t>
  </si>
  <si>
    <t>South Nepean</t>
  </si>
  <si>
    <t>Total</t>
  </si>
  <si>
    <t>Period</t>
  </si>
  <si>
    <t>AM</t>
  </si>
  <si>
    <t>PM</t>
  </si>
  <si>
    <t>221&amp; 222</t>
  </si>
  <si>
    <t>Peak Period to Peak Hour</t>
  </si>
  <si>
    <t>Factor</t>
  </si>
  <si>
    <t>Apply To</t>
  </si>
  <si>
    <t>Value</t>
  </si>
  <si>
    <t>Peak Period
Conversion
Factor</t>
  </si>
  <si>
    <t>Person-trip
rates per peak
period</t>
  </si>
  <si>
    <t>Vehicle trip
rates per peak
period</t>
  </si>
  <si>
    <t>Transit trip
rates per peak
period</t>
  </si>
  <si>
    <t>Cycling trip
rates per peak
period</t>
  </si>
  <si>
    <t>Walking trip
rates per peak
period</t>
  </si>
  <si>
    <t>Mode</t>
  </si>
  <si>
    <t>Ottawa Centre</t>
  </si>
  <si>
    <t>Ottawa Inner Area</t>
  </si>
  <si>
    <t>Île de Hull</t>
  </si>
  <si>
    <t>Ottawa East</t>
  </si>
  <si>
    <t>Beacon Hill</t>
  </si>
  <si>
    <t>Alta Vista</t>
  </si>
  <si>
    <t>Hunt Club</t>
  </si>
  <si>
    <t>Merivale</t>
  </si>
  <si>
    <t>Ottawa West</t>
  </si>
  <si>
    <t>Bayshore/Cedarview</t>
  </si>
  <si>
    <t>Hull Périphérie</t>
  </si>
  <si>
    <t>Orleans</t>
  </si>
  <si>
    <t>South Gloucester /Leitrim</t>
  </si>
  <si>
    <t>South Gloucester/Leitrim</t>
  </si>
  <si>
    <t>Kanata - Stittsville</t>
  </si>
  <si>
    <t>Kanata/Stittsville</t>
  </si>
  <si>
    <t>Plateau</t>
  </si>
  <si>
    <t>Aylmer</t>
  </si>
  <si>
    <t>Pointe Gatineau</t>
  </si>
  <si>
    <t>Gatineau Est</t>
  </si>
  <si>
    <t>Masson-Angers</t>
  </si>
  <si>
    <t>Other Rural Districts</t>
  </si>
  <si>
    <t>Service</t>
  </si>
  <si>
    <t>Épicerie</t>
  </si>
  <si>
    <t>Vétérinaire</t>
  </si>
  <si>
    <t>Bureau (général)</t>
  </si>
  <si>
    <t>Dentiste/Médecin</t>
  </si>
  <si>
    <t>Vente</t>
  </si>
  <si>
    <t>Magasin spécialisé</t>
  </si>
  <si>
    <t>Quinquaillerie</t>
  </si>
  <si>
    <t>Dépanneur</t>
  </si>
  <si>
    <t>Magasin de sport</t>
  </si>
  <si>
    <t>Magasin d'électronique</t>
  </si>
  <si>
    <t>Animalerie</t>
  </si>
  <si>
    <t>Magasin de vêtement</t>
  </si>
  <si>
    <t>Pharmacie</t>
  </si>
  <si>
    <t>Restauration</t>
  </si>
  <si>
    <t>Resto chic</t>
  </si>
  <si>
    <t>Café</t>
  </si>
  <si>
    <t>Parc-O-Bus</t>
  </si>
  <si>
    <t>Parc-O-bus (par case de stationnement)</t>
  </si>
  <si>
    <t>Parc industriel</t>
  </si>
  <si>
    <t>Magasin rénovation</t>
  </si>
  <si>
    <t>Hôtel</t>
  </si>
  <si>
    <t>Hôtel (par chambre)</t>
  </si>
  <si>
    <t>Motel (par chambre)</t>
  </si>
  <si>
    <t>Complexe de soccer (par terrain)</t>
  </si>
  <si>
    <t>Garderie</t>
  </si>
  <si>
    <t>Clinique</t>
  </si>
  <si>
    <t>Soins</t>
  </si>
  <si>
    <t>Parc d'affaires</t>
  </si>
  <si>
    <t>Centre d'achats</t>
  </si>
  <si>
    <t>Station essence sans dépaneur</t>
  </si>
  <si>
    <t>Station essence sans dépaneur (par pompe)</t>
  </si>
  <si>
    <t>Pointe PM</t>
  </si>
  <si>
    <t>Pointe AM</t>
  </si>
  <si>
    <t>na</t>
  </si>
  <si>
    <t>Restaurant familial</t>
  </si>
  <si>
    <t>Type de commerce</t>
  </si>
  <si>
    <r>
      <t xml:space="preserve">Restauration rapide </t>
    </r>
    <r>
      <rPr>
        <b/>
        <sz val="11"/>
        <color theme="1"/>
        <rFont val="Calibri"/>
        <family val="2"/>
        <scheme val="minor"/>
      </rPr>
      <t>sans</t>
    </r>
    <r>
      <rPr>
        <sz val="11"/>
        <color theme="1"/>
        <rFont val="Calibri"/>
        <family val="2"/>
        <scheme val="minor"/>
      </rPr>
      <t xml:space="preserve"> service à l'auto</t>
    </r>
  </si>
  <si>
    <r>
      <t xml:space="preserve">Restauration rapide </t>
    </r>
    <r>
      <rPr>
        <b/>
        <sz val="11"/>
        <color theme="1"/>
        <rFont val="Calibri"/>
        <family val="2"/>
        <scheme val="minor"/>
      </rPr>
      <t>avec</t>
    </r>
    <r>
      <rPr>
        <sz val="11"/>
        <color theme="1"/>
        <rFont val="Calibri"/>
        <family val="2"/>
        <scheme val="minor"/>
      </rPr>
      <t xml:space="preserve"> service à l'auto</t>
    </r>
  </si>
  <si>
    <r>
      <t xml:space="preserve">Café/beignes </t>
    </r>
    <r>
      <rPr>
        <b/>
        <sz val="11"/>
        <color theme="1"/>
        <rFont val="Calibri"/>
        <family val="2"/>
        <scheme val="minor"/>
      </rPr>
      <t xml:space="preserve">sans </t>
    </r>
    <r>
      <rPr>
        <sz val="11"/>
        <color theme="1"/>
        <rFont val="Calibri"/>
        <family val="2"/>
        <scheme val="minor"/>
      </rPr>
      <t>service à l'auto</t>
    </r>
  </si>
  <si>
    <r>
      <t xml:space="preserve">Café/beignes </t>
    </r>
    <r>
      <rPr>
        <b/>
        <sz val="11"/>
        <color theme="1"/>
        <rFont val="Calibri"/>
        <family val="2"/>
        <scheme val="minor"/>
      </rPr>
      <t>avec</t>
    </r>
    <r>
      <rPr>
        <sz val="11"/>
        <color theme="1"/>
        <rFont val="Calibri"/>
        <family val="2"/>
        <scheme val="minor"/>
      </rPr>
      <t xml:space="preserve"> service à l'auto</t>
    </r>
  </si>
  <si>
    <t>Nombre de déplacements à l'heure</t>
  </si>
  <si>
    <t>Autres types</t>
  </si>
  <si>
    <t>Taux de déplacement en nombre de personnes - développement résidentiel</t>
  </si>
  <si>
    <t>Code du ITE</t>
  </si>
  <si>
    <t>Habitations unifamilales</t>
  </si>
  <si>
    <t>Habitations multifamilales (de grande hauteur)</t>
  </si>
  <si>
    <t>Habitations multifamilales (de faible hauteur)</t>
  </si>
  <si>
    <t>Entrant</t>
  </si>
  <si>
    <t>Sortant</t>
  </si>
  <si>
    <t>Type d'habitation</t>
  </si>
  <si>
    <t>Taux de déplacements-personnes</t>
  </si>
  <si>
    <t>Parts modales résidentielles par quartier (tous les types d'habitations)</t>
  </si>
  <si>
    <t xml:space="preserve"> Période</t>
  </si>
  <si>
    <t>Période</t>
  </si>
  <si>
    <t>Auto-conducteur</t>
  </si>
  <si>
    <t>Auto passager</t>
  </si>
  <si>
    <t>Transport en commun</t>
  </si>
  <si>
    <t>Vélo</t>
  </si>
  <si>
    <t>Marche</t>
  </si>
  <si>
    <t>Parts modales résidentielles pour les habitations unifamilales</t>
  </si>
  <si>
    <t>Parts modales résidentielles pourles habitations multifamiliales de faible hauteur</t>
  </si>
  <si>
    <t>Parts modales résidentielles pour les habitations multifamiales de grande hauteur</t>
  </si>
  <si>
    <t xml:space="preserve"> Peériode</t>
  </si>
  <si>
    <t>Level</t>
  </si>
  <si>
    <t>Part modale pour les écoles à Gatineau</t>
  </si>
  <si>
    <t>École primaire</t>
  </si>
  <si>
    <t>École secondaire</t>
  </si>
  <si>
    <t>Auto-Passager</t>
  </si>
  <si>
    <t>Autobus scolaire/TC</t>
  </si>
  <si>
    <t>Autre</t>
  </si>
  <si>
    <t>Parts modales des pôles d'emploi par quartier</t>
  </si>
  <si>
    <t>Parts modales des pôles commerciaux par quartier</t>
  </si>
  <si>
    <t>Type de logement</t>
  </si>
  <si>
    <t>Nombre de logement</t>
  </si>
  <si>
    <t>Code ITE</t>
  </si>
  <si>
    <t>Description</t>
  </si>
  <si>
    <t>Type</t>
  </si>
  <si>
    <t>Terrain de sport</t>
  </si>
  <si>
    <t>Taux de génération en nombre de déplacements-personnes par heure</t>
  </si>
  <si>
    <t xml:space="preserve">Par 1000 pieds carré </t>
  </si>
  <si>
    <t>Par unité</t>
  </si>
  <si>
    <t>Par nombre de logements</t>
  </si>
  <si>
    <t>Part modale</t>
  </si>
  <si>
    <t>Estimation des déplacements générés en nombre de personnes par heure</t>
  </si>
  <si>
    <r>
      <t>Superficie en pi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</si>
  <si>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Superficie en m</t>
    </r>
    <r>
      <rPr>
        <vertAlign val="superscript"/>
        <sz val="11"/>
        <color theme="1"/>
        <rFont val="Calibri"/>
        <family val="2"/>
        <scheme val="minor"/>
      </rPr>
      <t>2</t>
    </r>
  </si>
  <si>
    <t>Total des déplacements-personnes / heure</t>
  </si>
  <si>
    <t>Unité</t>
  </si>
  <si>
    <t>Garderie (par enfant)</t>
  </si>
  <si>
    <t>/enfant</t>
  </si>
  <si>
    <t>/ chambre</t>
  </si>
  <si>
    <t>/ pompe</t>
  </si>
  <si>
    <t>/ case de stationnement</t>
  </si>
  <si>
    <t>/ terrain</t>
  </si>
  <si>
    <r>
      <t>Convertisseur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en pi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</si>
  <si>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Type d'étude requise: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</si>
</sst>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/>
    <xf numFmtId="9" fontId="0" fillId="0" borderId="0" xfId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7" xfId="1" applyFont="1" applyBorder="1"/>
    <xf numFmtId="9" fontId="0" fillId="0" borderId="8" xfId="1" applyFont="1" applyBorder="1" applyAlignment="1">
      <alignment horizontal="center" vertical="center"/>
    </xf>
    <xf numFmtId="1" fontId="0" fillId="0" borderId="0" xfId="0" applyNumberFormat="1"/>
    <xf numFmtId="9" fontId="0" fillId="0" borderId="0" xfId="0" applyNumberFormat="1" applyBorder="1" applyAlignment="1">
      <alignment horizontal="center" vertical="center"/>
    </xf>
    <xf numFmtId="0" fontId="0" fillId="0" borderId="12" xfId="0" applyBorder="1"/>
    <xf numFmtId="9" fontId="0" fillId="0" borderId="12" xfId="1" applyFont="1" applyBorder="1"/>
    <xf numFmtId="9" fontId="0" fillId="0" borderId="13" xfId="1" applyFont="1" applyFill="1" applyBorder="1"/>
    <xf numFmtId="0" fontId="0" fillId="2" borderId="0" xfId="0" applyFill="1"/>
    <xf numFmtId="0" fontId="2" fillId="2" borderId="0" xfId="0" applyFont="1" applyFill="1"/>
    <xf numFmtId="0" fontId="0" fillId="0" borderId="7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9" fontId="4" fillId="6" borderId="18" xfId="0" applyNumberFormat="1" applyFont="1" applyFill="1" applyBorder="1" applyAlignment="1">
      <alignment horizontal="center" vertical="center" wrapText="1"/>
    </xf>
    <xf numFmtId="9" fontId="4" fillId="6" borderId="19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9" fontId="4" fillId="7" borderId="20" xfId="0" applyNumberFormat="1" applyFont="1" applyFill="1" applyBorder="1" applyAlignment="1">
      <alignment horizontal="center" vertical="center" wrapText="1"/>
    </xf>
    <xf numFmtId="9" fontId="4" fillId="7" borderId="21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23" xfId="0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2" borderId="27" xfId="0" applyFont="1" applyFill="1" applyBorder="1"/>
    <xf numFmtId="0" fontId="2" fillId="2" borderId="29" xfId="0" applyFont="1" applyFill="1" applyBorder="1"/>
    <xf numFmtId="0" fontId="0" fillId="2" borderId="30" xfId="0" applyFill="1" applyBorder="1"/>
    <xf numFmtId="0" fontId="2" fillId="4" borderId="35" xfId="0" applyFont="1" applyFill="1" applyBorder="1"/>
    <xf numFmtId="0" fontId="2" fillId="4" borderId="36" xfId="0" applyFont="1" applyFill="1" applyBorder="1"/>
    <xf numFmtId="0" fontId="0" fillId="2" borderId="25" xfId="0" applyFill="1" applyBorder="1"/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7" fillId="2" borderId="0" xfId="0" applyFont="1" applyFill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0" xfId="0" applyFont="1" applyFill="1" applyProtection="1"/>
    <xf numFmtId="0" fontId="0" fillId="2" borderId="0" xfId="0" applyFill="1" applyProtection="1"/>
    <xf numFmtId="0" fontId="2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1" fontId="0" fillId="2" borderId="41" xfId="0" applyNumberFormat="1" applyFill="1" applyBorder="1" applyAlignment="1" applyProtection="1">
      <alignment horizontal="center"/>
    </xf>
    <xf numFmtId="1" fontId="0" fillId="2" borderId="42" xfId="0" applyNumberFormat="1" applyFill="1" applyBorder="1" applyAlignment="1" applyProtection="1">
      <alignment horizontal="center"/>
    </xf>
    <xf numFmtId="1" fontId="0" fillId="2" borderId="39" xfId="0" applyNumberFormat="1" applyFill="1" applyBorder="1" applyAlignment="1" applyProtection="1">
      <alignment horizontal="center"/>
    </xf>
    <xf numFmtId="1" fontId="0" fillId="2" borderId="44" xfId="0" applyNumberFormat="1" applyFill="1" applyBorder="1" applyAlignment="1" applyProtection="1">
      <alignment horizontal="center"/>
    </xf>
    <xf numFmtId="1" fontId="0" fillId="2" borderId="46" xfId="0" applyNumberFormat="1" applyFill="1" applyBorder="1" applyAlignment="1" applyProtection="1">
      <alignment horizontal="center"/>
    </xf>
    <xf numFmtId="1" fontId="0" fillId="2" borderId="47" xfId="0" applyNumberFormat="1" applyFill="1" applyBorder="1" applyAlignment="1" applyProtection="1">
      <alignment horizontal="center"/>
    </xf>
    <xf numFmtId="1" fontId="0" fillId="2" borderId="25" xfId="0" applyNumberFormat="1" applyFill="1" applyBorder="1" applyAlignment="1" applyProtection="1">
      <alignment horizontal="center"/>
    </xf>
    <xf numFmtId="1" fontId="0" fillId="2" borderId="26" xfId="0" applyNumberFormat="1" applyFill="1" applyBorder="1" applyAlignment="1" applyProtection="1">
      <alignment horizontal="center"/>
    </xf>
    <xf numFmtId="1" fontId="0" fillId="2" borderId="23" xfId="0" applyNumberFormat="1" applyFill="1" applyBorder="1" applyAlignment="1" applyProtection="1">
      <alignment horizontal="center"/>
    </xf>
    <xf numFmtId="1" fontId="0" fillId="2" borderId="28" xfId="0" applyNumberFormat="1" applyFill="1" applyBorder="1" applyAlignment="1" applyProtection="1">
      <alignment horizontal="center"/>
    </xf>
    <xf numFmtId="1" fontId="0" fillId="2" borderId="30" xfId="0" applyNumberFormat="1" applyFill="1" applyBorder="1" applyAlignment="1" applyProtection="1">
      <alignment horizontal="center"/>
    </xf>
    <xf numFmtId="1" fontId="0" fillId="2" borderId="31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0" fontId="2" fillId="8" borderId="0" xfId="0" applyFont="1" applyFill="1" applyAlignment="1" applyProtection="1">
      <alignment horizontal="center" wrapText="1"/>
    </xf>
    <xf numFmtId="1" fontId="0" fillId="2" borderId="49" xfId="0" applyNumberFormat="1" applyFill="1" applyBorder="1" applyAlignment="1" applyProtection="1">
      <alignment horizontal="center"/>
    </xf>
    <xf numFmtId="1" fontId="0" fillId="2" borderId="50" xfId="0" applyNumberFormat="1" applyFill="1" applyBorder="1" applyAlignment="1" applyProtection="1">
      <alignment horizontal="center"/>
    </xf>
    <xf numFmtId="0" fontId="0" fillId="2" borderId="51" xfId="0" applyFill="1" applyBorder="1" applyProtection="1"/>
    <xf numFmtId="0" fontId="0" fillId="2" borderId="52" xfId="0" applyFill="1" applyBorder="1" applyProtection="1"/>
    <xf numFmtId="0" fontId="2" fillId="8" borderId="51" xfId="0" applyFont="1" applyFill="1" applyBorder="1" applyAlignment="1" applyProtection="1">
      <alignment horizontal="center"/>
    </xf>
    <xf numFmtId="0" fontId="2" fillId="8" borderId="53" xfId="0" applyFont="1" applyFill="1" applyBorder="1" applyAlignment="1" applyProtection="1">
      <alignment horizontal="center"/>
    </xf>
    <xf numFmtId="0" fontId="2" fillId="2" borderId="54" xfId="0" applyFont="1" applyFill="1" applyBorder="1" applyProtection="1"/>
    <xf numFmtId="0" fontId="0" fillId="2" borderId="55" xfId="0" applyFill="1" applyBorder="1" applyProtection="1"/>
    <xf numFmtId="1" fontId="2" fillId="2" borderId="54" xfId="0" applyNumberFormat="1" applyFont="1" applyFill="1" applyBorder="1" applyAlignment="1" applyProtection="1">
      <alignment horizontal="center"/>
    </xf>
    <xf numFmtId="1" fontId="2" fillId="2" borderId="56" xfId="0" applyNumberFormat="1" applyFont="1" applyFill="1" applyBorder="1" applyAlignment="1" applyProtection="1">
      <alignment horizontal="center"/>
    </xf>
    <xf numFmtId="3" fontId="10" fillId="3" borderId="40" xfId="0" applyNumberFormat="1" applyFont="1" applyFill="1" applyBorder="1" applyAlignment="1" applyProtection="1">
      <alignment horizontal="center"/>
      <protection locked="0"/>
    </xf>
    <xf numFmtId="3" fontId="10" fillId="3" borderId="43" xfId="0" applyNumberFormat="1" applyFont="1" applyFill="1" applyBorder="1" applyAlignment="1" applyProtection="1">
      <alignment horizontal="center"/>
      <protection locked="0"/>
    </xf>
    <xf numFmtId="3" fontId="10" fillId="3" borderId="45" xfId="0" applyNumberFormat="1" applyFont="1" applyFill="1" applyBorder="1" applyAlignment="1" applyProtection="1">
      <alignment horizontal="center"/>
      <protection locked="0"/>
    </xf>
    <xf numFmtId="3" fontId="10" fillId="3" borderId="24" xfId="0" applyNumberFormat="1" applyFont="1" applyFill="1" applyBorder="1" applyAlignment="1" applyProtection="1">
      <alignment horizontal="center"/>
      <protection locked="0"/>
    </xf>
    <xf numFmtId="3" fontId="10" fillId="3" borderId="27" xfId="0" applyNumberFormat="1" applyFont="1" applyFill="1" applyBorder="1" applyAlignment="1" applyProtection="1">
      <alignment horizontal="center"/>
      <protection locked="0"/>
    </xf>
    <xf numFmtId="3" fontId="10" fillId="3" borderId="29" xfId="0" applyNumberFormat="1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0" fillId="4" borderId="2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" fillId="2" borderId="32" xfId="0" applyFont="1" applyFill="1" applyBorder="1"/>
    <xf numFmtId="0" fontId="0" fillId="2" borderId="57" xfId="0" applyFill="1" applyBorder="1" applyAlignment="1">
      <alignment horizontal="center"/>
    </xf>
    <xf numFmtId="0" fontId="0" fillId="2" borderId="57" xfId="0" applyFill="1" applyBorder="1"/>
    <xf numFmtId="0" fontId="0" fillId="2" borderId="58" xfId="0" applyFill="1" applyBorder="1" applyAlignment="1">
      <alignment horizontal="center"/>
    </xf>
    <xf numFmtId="0" fontId="0" fillId="2" borderId="0" xfId="0" quotePrefix="1" applyFill="1"/>
    <xf numFmtId="0" fontId="0" fillId="2" borderId="0" xfId="0" applyFill="1" applyProtection="1">
      <protection locked="0"/>
    </xf>
    <xf numFmtId="0" fontId="2" fillId="2" borderId="35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5" fmlaLink="$B$10" fmlaRange="Generation!$C$3:$C$29" noThreeD="1" sel="1" val="0"/>
</file>

<file path=xl/ctrlProps/ctrlProp10.xml><?xml version="1.0" encoding="utf-8"?>
<formControlPr xmlns="http://schemas.microsoft.com/office/spreadsheetml/2009/9/main" objectType="Drop" dropStyle="combo" dx="25" fmlaLink="$B$19" fmlaRange="Generation!$C$3:$C$29" noThreeD="1" sel="1" val="0"/>
</file>

<file path=xl/ctrlProps/ctrlProp11.xml><?xml version="1.0" encoding="utf-8"?>
<formControlPr xmlns="http://schemas.microsoft.com/office/spreadsheetml/2009/9/main" objectType="Drop" dropLines="5" dropStyle="combo" dx="25" fmlaLink="$B$22" fmlaRange="Generation!$C$32:$C$38" noThreeD="1" sel="1" val="0"/>
</file>

<file path=xl/ctrlProps/ctrlProp12.xml><?xml version="1.0" encoding="utf-8"?>
<formControlPr xmlns="http://schemas.microsoft.com/office/spreadsheetml/2009/9/main" objectType="Drop" dropLines="5" dropStyle="combo" dx="25" fmlaLink="$B$23" fmlaRange="Generation!$C$32:$C$38" noThreeD="1" sel="1" val="0"/>
</file>

<file path=xl/ctrlProps/ctrlProp13.xml><?xml version="1.0" encoding="utf-8"?>
<formControlPr xmlns="http://schemas.microsoft.com/office/spreadsheetml/2009/9/main" objectType="Drop" dropLines="4" dropStyle="combo" dx="25" fmlaLink="$B$5" fmlaRange="Generation!$C$42:$C$45" noThreeD="1" sel="1" val="0"/>
</file>

<file path=xl/ctrlProps/ctrlProp14.xml><?xml version="1.0" encoding="utf-8"?>
<formControlPr xmlns="http://schemas.microsoft.com/office/spreadsheetml/2009/9/main" objectType="Drop" dropLines="4" dropStyle="combo" dx="25" fmlaLink="$B$6" fmlaRange="Generation!$C$42:$C$45" noThreeD="1" sel="1" val="0"/>
</file>

<file path=xl/ctrlProps/ctrlProp15.xml><?xml version="1.0" encoding="utf-8"?>
<formControlPr xmlns="http://schemas.microsoft.com/office/spreadsheetml/2009/9/main" objectType="Drop" dropLines="4" dropStyle="combo" dx="25" fmlaLink="$B$7" fmlaRange="Generation!$C$42:$C$45" noThreeD="1" sel="1" val="0"/>
</file>

<file path=xl/ctrlProps/ctrlProp2.xml><?xml version="1.0" encoding="utf-8"?>
<formControlPr xmlns="http://schemas.microsoft.com/office/spreadsheetml/2009/9/main" objectType="Drop" dropStyle="combo" dx="25" fmlaLink="$B$11" fmlaRange="Generation!$C$3:$C$29" noThreeD="1" sel="1" val="0"/>
</file>

<file path=xl/ctrlProps/ctrlProp3.xml><?xml version="1.0" encoding="utf-8"?>
<formControlPr xmlns="http://schemas.microsoft.com/office/spreadsheetml/2009/9/main" objectType="Drop" dropStyle="combo" dx="25" fmlaLink="$B$12" fmlaRange="Generation!$C$3:$C$29" noThreeD="1" sel="1" val="0"/>
</file>

<file path=xl/ctrlProps/ctrlProp4.xml><?xml version="1.0" encoding="utf-8"?>
<formControlPr xmlns="http://schemas.microsoft.com/office/spreadsheetml/2009/9/main" objectType="Drop" dropStyle="combo" dx="25" fmlaLink="$B$13" fmlaRange="Generation!$C$3:$C$29" noThreeD="1" sel="1" val="0"/>
</file>

<file path=xl/ctrlProps/ctrlProp5.xml><?xml version="1.0" encoding="utf-8"?>
<formControlPr xmlns="http://schemas.microsoft.com/office/spreadsheetml/2009/9/main" objectType="Drop" dropStyle="combo" dx="25" fmlaLink="$B$14" fmlaRange="Generation!$C$3:$C$29" noThreeD="1" sel="1" val="0"/>
</file>

<file path=xl/ctrlProps/ctrlProp6.xml><?xml version="1.0" encoding="utf-8"?>
<formControlPr xmlns="http://schemas.microsoft.com/office/spreadsheetml/2009/9/main" objectType="Drop" dropStyle="combo" dx="25" fmlaLink="$B$15" fmlaRange="Generation!$C$3:$C$29" noThreeD="1" sel="1" val="0"/>
</file>

<file path=xl/ctrlProps/ctrlProp7.xml><?xml version="1.0" encoding="utf-8"?>
<formControlPr xmlns="http://schemas.microsoft.com/office/spreadsheetml/2009/9/main" objectType="Drop" dropStyle="combo" dx="25" fmlaLink="$B$16" fmlaRange="Generation!$C$3:$C$29" noThreeD="1" sel="1" val="0"/>
</file>

<file path=xl/ctrlProps/ctrlProp8.xml><?xml version="1.0" encoding="utf-8"?>
<formControlPr xmlns="http://schemas.microsoft.com/office/spreadsheetml/2009/9/main" objectType="Drop" dropStyle="combo" dx="25" fmlaLink="$B$17" fmlaRange="Generation!$C$3:$C$29" noThreeD="1" sel="1" val="0"/>
</file>

<file path=xl/ctrlProps/ctrlProp9.xml><?xml version="1.0" encoding="utf-8"?>
<formControlPr xmlns="http://schemas.microsoft.com/office/spreadsheetml/2009/9/main" objectType="Drop" dropStyle="combo" dx="25" fmlaLink="$B$18" fmlaRange="Generation!$C$3:$C$2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8</xdr:row>
          <xdr:rowOff>203200</xdr:rowOff>
        </xdr:from>
        <xdr:to>
          <xdr:col>2</xdr:col>
          <xdr:colOff>0</xdr:colOff>
          <xdr:row>9</xdr:row>
          <xdr:rowOff>203200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9</xdr:row>
          <xdr:rowOff>203200</xdr:rowOff>
        </xdr:from>
        <xdr:to>
          <xdr:col>2</xdr:col>
          <xdr:colOff>0</xdr:colOff>
          <xdr:row>10</xdr:row>
          <xdr:rowOff>184150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203200</xdr:rowOff>
        </xdr:from>
        <xdr:to>
          <xdr:col>2</xdr:col>
          <xdr:colOff>0</xdr:colOff>
          <xdr:row>11</xdr:row>
          <xdr:rowOff>203200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12700</xdr:rowOff>
        </xdr:from>
        <xdr:to>
          <xdr:col>2</xdr:col>
          <xdr:colOff>0</xdr:colOff>
          <xdr:row>12</xdr:row>
          <xdr:rowOff>222250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</xdr:rowOff>
        </xdr:from>
        <xdr:to>
          <xdr:col>2</xdr:col>
          <xdr:colOff>0</xdr:colOff>
          <xdr:row>13</xdr:row>
          <xdr:rowOff>222250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12700</xdr:rowOff>
        </xdr:from>
        <xdr:to>
          <xdr:col>2</xdr:col>
          <xdr:colOff>0</xdr:colOff>
          <xdr:row>14</xdr:row>
          <xdr:rowOff>222250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</xdr:rowOff>
        </xdr:from>
        <xdr:to>
          <xdr:col>2</xdr:col>
          <xdr:colOff>0</xdr:colOff>
          <xdr:row>15</xdr:row>
          <xdr:rowOff>222250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12700</xdr:rowOff>
        </xdr:from>
        <xdr:to>
          <xdr:col>2</xdr:col>
          <xdr:colOff>0</xdr:colOff>
          <xdr:row>16</xdr:row>
          <xdr:rowOff>222250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</xdr:rowOff>
        </xdr:from>
        <xdr:to>
          <xdr:col>2</xdr:col>
          <xdr:colOff>0</xdr:colOff>
          <xdr:row>17</xdr:row>
          <xdr:rowOff>222250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12700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12700</xdr:rowOff>
        </xdr:from>
        <xdr:to>
          <xdr:col>2</xdr:col>
          <xdr:colOff>0</xdr:colOff>
          <xdr:row>21</xdr:row>
          <xdr:rowOff>222250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12700</xdr:rowOff>
        </xdr:from>
        <xdr:to>
          <xdr:col>2</xdr:col>
          <xdr:colOff>0</xdr:colOff>
          <xdr:row>22</xdr:row>
          <xdr:rowOff>222250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</xdr:row>
          <xdr:rowOff>203200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31750</xdr:rowOff>
        </xdr:from>
        <xdr:to>
          <xdr:col>2</xdr:col>
          <xdr:colOff>0</xdr:colOff>
          <xdr:row>6</xdr:row>
          <xdr:rowOff>31750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31750</xdr:rowOff>
        </xdr:from>
        <xdr:to>
          <xdr:col>2</xdr:col>
          <xdr:colOff>0</xdr:colOff>
          <xdr:row>7</xdr:row>
          <xdr:rowOff>12700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29"/>
  <sheetViews>
    <sheetView tabSelected="1" workbookViewId="0">
      <selection activeCell="J5" sqref="J5"/>
    </sheetView>
  </sheetViews>
  <sheetFormatPr baseColWidth="10" defaultColWidth="10.81640625" defaultRowHeight="14.5" x14ac:dyDescent="0.35"/>
  <cols>
    <col min="1" max="1" width="20.54296875" style="63" customWidth="1"/>
    <col min="2" max="2" width="10.54296875" style="63" customWidth="1"/>
    <col min="3" max="3" width="25.453125" style="63" customWidth="1"/>
    <col min="4" max="8" width="10.81640625" style="63"/>
    <col min="9" max="9" width="21" style="63" bestFit="1" customWidth="1"/>
    <col min="10" max="16384" width="10.81640625" style="63"/>
  </cols>
  <sheetData>
    <row r="1" spans="1:10" ht="18.5" x14ac:dyDescent="0.45">
      <c r="A1" s="62" t="s">
        <v>124</v>
      </c>
    </row>
    <row r="2" spans="1:10" ht="18.5" x14ac:dyDescent="0.45">
      <c r="A2" s="62"/>
    </row>
    <row r="3" spans="1:10" ht="16.5" x14ac:dyDescent="0.35">
      <c r="D3" s="63" t="s">
        <v>81</v>
      </c>
      <c r="I3" s="64" t="s">
        <v>135</v>
      </c>
    </row>
    <row r="4" spans="1:10" ht="16.5" x14ac:dyDescent="0.35">
      <c r="A4" s="113" t="s">
        <v>113</v>
      </c>
      <c r="B4" s="122"/>
      <c r="C4" s="65" t="s">
        <v>114</v>
      </c>
      <c r="D4" s="65" t="s">
        <v>73</v>
      </c>
      <c r="E4" s="65" t="s">
        <v>72</v>
      </c>
      <c r="I4" s="63" t="s">
        <v>126</v>
      </c>
      <c r="J4" s="111">
        <v>0</v>
      </c>
    </row>
    <row r="5" spans="1:10" ht="15.65" customHeight="1" x14ac:dyDescent="0.35">
      <c r="B5" s="122">
        <v>1</v>
      </c>
      <c r="C5" s="91">
        <v>0</v>
      </c>
      <c r="D5" s="66" t="str">
        <f>IF($B5=1,"",VLOOKUP($B5,Generation!$D$42:$F$45,2,FALSE)*$C5)</f>
        <v/>
      </c>
      <c r="E5" s="67" t="str">
        <f>IF($B5=1,"",VLOOKUP($B5,Generation!$D$42:$F$45,3,FALSE)*$C5)</f>
        <v/>
      </c>
      <c r="I5" s="63" t="s">
        <v>125</v>
      </c>
      <c r="J5" s="112">
        <f>J4*10.764</f>
        <v>0</v>
      </c>
    </row>
    <row r="6" spans="1:10" ht="15.65" customHeight="1" x14ac:dyDescent="0.35">
      <c r="B6" s="122">
        <v>1</v>
      </c>
      <c r="C6" s="92">
        <v>0</v>
      </c>
      <c r="D6" s="68" t="str">
        <f>IF($B6=1,"",VLOOKUP($B6,Generation!$D$42:$F$45,2,FALSE)*$C6)</f>
        <v/>
      </c>
      <c r="E6" s="69" t="str">
        <f>IF($B6=1,"",VLOOKUP($B6,Generation!$D$42:$F$45,3,FALSE)*$C6)</f>
        <v/>
      </c>
    </row>
    <row r="7" spans="1:10" ht="17.5" customHeight="1" x14ac:dyDescent="0.35">
      <c r="B7" s="122">
        <v>1</v>
      </c>
      <c r="C7" s="93">
        <v>0</v>
      </c>
      <c r="D7" s="70" t="str">
        <f>IF($B7=1,"",VLOOKUP($B7,Generation!$D$42:$F$45,2,FALSE)*$C7)</f>
        <v/>
      </c>
      <c r="E7" s="71" t="str">
        <f>IF($B7=1,"",VLOOKUP($B7,Generation!$D$42:$F$45,3,FALSE)*$C7)</f>
        <v/>
      </c>
    </row>
    <row r="8" spans="1:10" x14ac:dyDescent="0.35">
      <c r="B8" s="122"/>
    </row>
    <row r="9" spans="1:10" ht="16.5" x14ac:dyDescent="0.35">
      <c r="A9" s="113" t="s">
        <v>76</v>
      </c>
      <c r="B9" s="122"/>
      <c r="C9" s="65" t="s">
        <v>125</v>
      </c>
      <c r="D9" s="65" t="s">
        <v>73</v>
      </c>
      <c r="E9" s="65" t="s">
        <v>72</v>
      </c>
    </row>
    <row r="10" spans="1:10" ht="18" customHeight="1" x14ac:dyDescent="0.35">
      <c r="B10" s="122">
        <v>1</v>
      </c>
      <c r="C10" s="94">
        <v>0</v>
      </c>
      <c r="D10" s="72" t="str">
        <f>IF($B10=1,"",VLOOKUP($B10,Generation!$D$4:$F$29,2,FALSE)*$C10/1000)</f>
        <v/>
      </c>
      <c r="E10" s="73" t="str">
        <f>IF($B10=1,"",VLOOKUP($B10,Generation!$D$4:$F$29,3,FALSE)*$C10/1000)</f>
        <v/>
      </c>
    </row>
    <row r="11" spans="1:10" ht="18" customHeight="1" x14ac:dyDescent="0.35">
      <c r="B11" s="122">
        <v>1</v>
      </c>
      <c r="C11" s="95">
        <v>0</v>
      </c>
      <c r="D11" s="74" t="str">
        <f>IF($B11=1,"",VLOOKUP($B11,Generation!$D$4:$F$29,2,FALSE)*$C11/1000)</f>
        <v/>
      </c>
      <c r="E11" s="75" t="str">
        <f>IF($B11=1,"",VLOOKUP($B11,Generation!$D$4:$F$29,3,FALSE)*$C11/1000)</f>
        <v/>
      </c>
    </row>
    <row r="12" spans="1:10" ht="18" customHeight="1" x14ac:dyDescent="0.35">
      <c r="B12" s="122">
        <v>1</v>
      </c>
      <c r="C12" s="95">
        <v>0</v>
      </c>
      <c r="D12" s="74" t="str">
        <f>IF($B12=1,"",VLOOKUP($B12,Generation!$D$4:$F$29,2,FALSE)*$C12/1000)</f>
        <v/>
      </c>
      <c r="E12" s="75" t="str">
        <f>IF($B12=1,"",VLOOKUP($B12,Generation!$D$4:$F$29,3,FALSE)*$C12/1000)</f>
        <v/>
      </c>
    </row>
    <row r="13" spans="1:10" ht="18" customHeight="1" x14ac:dyDescent="0.35">
      <c r="B13" s="122">
        <v>1</v>
      </c>
      <c r="C13" s="95">
        <v>0</v>
      </c>
      <c r="D13" s="74" t="str">
        <f>IF($B13=1,"",VLOOKUP($B13,Generation!$D$4:$F$29,2,FALSE)*$C13/1000)</f>
        <v/>
      </c>
      <c r="E13" s="75" t="str">
        <f>IF($B13=1,"",VLOOKUP($B13,Generation!$D$4:$F$29,3,FALSE)*$C13/1000)</f>
        <v/>
      </c>
    </row>
    <row r="14" spans="1:10" ht="18" customHeight="1" x14ac:dyDescent="0.35">
      <c r="B14" s="122">
        <v>1</v>
      </c>
      <c r="C14" s="95">
        <v>0</v>
      </c>
      <c r="D14" s="74" t="str">
        <f>IF($B14=1,"",VLOOKUP($B14,Generation!$D$4:$F$29,2,FALSE)*$C14/1000)</f>
        <v/>
      </c>
      <c r="E14" s="75" t="str">
        <f>IF($B14=1,"",VLOOKUP($B14,Generation!$D$4:$F$29,3,FALSE)*$C14/1000)</f>
        <v/>
      </c>
    </row>
    <row r="15" spans="1:10" ht="18" customHeight="1" x14ac:dyDescent="0.35">
      <c r="B15" s="122">
        <v>1</v>
      </c>
      <c r="C15" s="95">
        <v>0</v>
      </c>
      <c r="D15" s="74" t="str">
        <f>IF($B15=1,"",VLOOKUP($B15,Generation!$D$4:$F$29,2,FALSE)*$C15/1000)</f>
        <v/>
      </c>
      <c r="E15" s="75" t="str">
        <f>IF($B15=1,"",VLOOKUP($B15,Generation!$D$4:$F$29,3,FALSE)*$C15/1000)</f>
        <v/>
      </c>
    </row>
    <row r="16" spans="1:10" ht="18" customHeight="1" x14ac:dyDescent="0.35">
      <c r="B16" s="122">
        <v>1</v>
      </c>
      <c r="C16" s="95">
        <v>0</v>
      </c>
      <c r="D16" s="74" t="str">
        <f>IF($B16=1,"",VLOOKUP($B16,Generation!$D$4:$F$29,2,FALSE)*$C16/1000)</f>
        <v/>
      </c>
      <c r="E16" s="75" t="str">
        <f>IF($B16=1,"",VLOOKUP($B16,Generation!$D$4:$F$29,3,FALSE)*$C16/1000)</f>
        <v/>
      </c>
    </row>
    <row r="17" spans="1:5" ht="18" customHeight="1" x14ac:dyDescent="0.35">
      <c r="B17" s="122">
        <v>1</v>
      </c>
      <c r="C17" s="95">
        <v>0</v>
      </c>
      <c r="D17" s="74" t="str">
        <f>IF($B17=1,"",VLOOKUP($B17,Generation!$D$4:$F$29,2,FALSE)*$C17/1000)</f>
        <v/>
      </c>
      <c r="E17" s="75" t="str">
        <f>IF($B17=1,"",VLOOKUP($B17,Generation!$D$4:$F$29,3,FALSE)*$C17/1000)</f>
        <v/>
      </c>
    </row>
    <row r="18" spans="1:5" ht="18" customHeight="1" x14ac:dyDescent="0.35">
      <c r="B18" s="122">
        <v>1</v>
      </c>
      <c r="C18" s="95">
        <v>0</v>
      </c>
      <c r="D18" s="74" t="str">
        <f>IF($B18=1,"",VLOOKUP($B18,Generation!$D$4:$F$29,2,FALSE)*$C18/1000)</f>
        <v/>
      </c>
      <c r="E18" s="75" t="str">
        <f>IF($B18=1,"",VLOOKUP($B18,Generation!$D$4:$F$29,3,FALSE)*$C18/1000)</f>
        <v/>
      </c>
    </row>
    <row r="19" spans="1:5" ht="18" customHeight="1" x14ac:dyDescent="0.35">
      <c r="B19" s="122">
        <v>1</v>
      </c>
      <c r="C19" s="96">
        <v>0</v>
      </c>
      <c r="D19" s="76" t="str">
        <f>IF($B19=1,"",VLOOKUP($B19,Generation!$D$4:$F$29,2,FALSE)*$C19/1000)</f>
        <v/>
      </c>
      <c r="E19" s="77" t="str">
        <f>IF($B19=1,"",VLOOKUP($B19,Generation!$D$4:$F$29,3,FALSE)*$C19/1000)</f>
        <v/>
      </c>
    </row>
    <row r="20" spans="1:5" ht="18" customHeight="1" x14ac:dyDescent="0.35">
      <c r="B20" s="122"/>
      <c r="C20" s="78"/>
      <c r="D20" s="79"/>
      <c r="E20" s="79"/>
    </row>
    <row r="21" spans="1:5" ht="15.5" x14ac:dyDescent="0.35">
      <c r="A21" s="113" t="s">
        <v>82</v>
      </c>
      <c r="B21" s="122"/>
      <c r="C21" s="80" t="s">
        <v>128</v>
      </c>
      <c r="D21" s="65" t="s">
        <v>73</v>
      </c>
      <c r="E21" s="65" t="s">
        <v>72</v>
      </c>
    </row>
    <row r="22" spans="1:5" ht="18" customHeight="1" x14ac:dyDescent="0.35">
      <c r="B22" s="122">
        <v>1</v>
      </c>
      <c r="C22" s="97">
        <v>0</v>
      </c>
      <c r="D22" s="81">
        <f>IF($B22=1,0,VLOOKUP($B22,Generation!$D$32:$F$38,2,FALSE)*$C22)</f>
        <v>0</v>
      </c>
      <c r="E22" s="82">
        <f>IF($B22=1,0,VLOOKUP($B22,Generation!$D$32:$F$38,3,FALSE)*$C22)</f>
        <v>0</v>
      </c>
    </row>
    <row r="23" spans="1:5" ht="18" customHeight="1" x14ac:dyDescent="0.35">
      <c r="B23" s="122">
        <v>1</v>
      </c>
      <c r="C23" s="97">
        <v>0</v>
      </c>
      <c r="D23" s="81">
        <f>IF($B23=1,0,VLOOKUP($B23,Generation!$D$32:$F$38,2,FALSE)*$C23)</f>
        <v>0</v>
      </c>
      <c r="E23" s="82">
        <f>IF($B23=1,0,VLOOKUP($B23,Generation!$D$32:$F$38,3,FALSE)*$C23)</f>
        <v>0</v>
      </c>
    </row>
    <row r="24" spans="1:5" ht="18" customHeight="1" x14ac:dyDescent="0.35">
      <c r="B24" s="122"/>
      <c r="C24" s="78"/>
      <c r="D24" s="79"/>
      <c r="E24" s="79"/>
    </row>
    <row r="25" spans="1:5" ht="15" thickBot="1" x14ac:dyDescent="0.4"/>
    <row r="26" spans="1:5" x14ac:dyDescent="0.35">
      <c r="A26" s="83"/>
      <c r="B26" s="84"/>
      <c r="C26" s="84"/>
      <c r="D26" s="85" t="s">
        <v>73</v>
      </c>
      <c r="E26" s="86" t="s">
        <v>72</v>
      </c>
    </row>
    <row r="27" spans="1:5" ht="15" thickBot="1" x14ac:dyDescent="0.4">
      <c r="A27" s="87" t="s">
        <v>127</v>
      </c>
      <c r="B27" s="88"/>
      <c r="C27" s="88"/>
      <c r="D27" s="89">
        <f>D23+D22+SUM(D10:D19)+SUM(D5:D7)</f>
        <v>0</v>
      </c>
      <c r="E27" s="90">
        <f>E23+E22+SUM(E10:E19)+SUM(E5:E7)</f>
        <v>0</v>
      </c>
    </row>
    <row r="29" spans="1:5" ht="15.5" x14ac:dyDescent="0.35">
      <c r="A29" s="113" t="s">
        <v>136</v>
      </c>
      <c r="B29" s="114" t="str">
        <f>IF(OR(D27&gt;1000,E27&gt;1000),"Étude complète &amp; Plan de gestion des déplacements",IF(OR(D27&gt;100,E27&gt;100),"Étude complète",IF(OR(D27&gt;20,E27&gt;20),"Étude sommaire","Pas d'étude requise, mais validation de la sécurité des accès" )))</f>
        <v>Pas d'étude requise, mais validation de la sécurité des accès</v>
      </c>
    </row>
  </sheetData>
  <sheetProtection algorithmName="SHA-512" hashValue="aBh/L4kByDCO3UCym5+1KVhCvmwnHsB5bgfBJY2odFzEzfYNqj0MNDuD5U6h0AmzPVh8MRFvHOhKa73AXAsTAw==" saltValue="CNC9QCN6yL5s2J+Oz0oZVg==" spinCount="100000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Drop Down 4">
              <controlPr defaultSize="0" autoLine="0" autoPict="0">
                <anchor moveWithCells="1">
                  <from>
                    <xdr:col>0</xdr:col>
                    <xdr:colOff>12700</xdr:colOff>
                    <xdr:row>8</xdr:row>
                    <xdr:rowOff>203200</xdr:rowOff>
                  </from>
                  <to>
                    <xdr:col>2</xdr:col>
                    <xdr:colOff>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Drop Down 5">
              <controlPr defaultSize="0" autoLine="0" autoPict="0">
                <anchor moveWithCells="1">
                  <from>
                    <xdr:col>0</xdr:col>
                    <xdr:colOff>12700</xdr:colOff>
                    <xdr:row>9</xdr:row>
                    <xdr:rowOff>203200</xdr:rowOff>
                  </from>
                  <to>
                    <xdr:col>2</xdr:col>
                    <xdr:colOff>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Drop Down 7">
              <controlPr defaultSize="0" autoLine="0" autoPict="0">
                <anchor moveWithCells="1">
                  <from>
                    <xdr:col>0</xdr:col>
                    <xdr:colOff>0</xdr:colOff>
                    <xdr:row>10</xdr:row>
                    <xdr:rowOff>203200</xdr:rowOff>
                  </from>
                  <to>
                    <xdr:col>2</xdr:col>
                    <xdr:colOff>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Drop Down 8">
              <controlPr defaultSize="0" autoLine="0" autoPict="0">
                <anchor moveWithCells="1">
                  <from>
                    <xdr:col>0</xdr:col>
                    <xdr:colOff>0</xdr:colOff>
                    <xdr:row>12</xdr:row>
                    <xdr:rowOff>12700</xdr:rowOff>
                  </from>
                  <to>
                    <xdr:col>2</xdr:col>
                    <xdr:colOff>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Drop Down 9">
              <controlPr defaultSize="0" autoLine="0" autoPict="0">
                <anchor moveWithCells="1">
                  <from>
                    <xdr:col>0</xdr:col>
                    <xdr:colOff>0</xdr:colOff>
                    <xdr:row>13</xdr:row>
                    <xdr:rowOff>12700</xdr:rowOff>
                  </from>
                  <to>
                    <xdr:col>2</xdr:col>
                    <xdr:colOff>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Drop Down 10">
              <controlPr defaultSize="0" autoLine="0" autoPict="0">
                <anchor moveWithCells="1">
                  <from>
                    <xdr:col>0</xdr:col>
                    <xdr:colOff>0</xdr:colOff>
                    <xdr:row>14</xdr:row>
                    <xdr:rowOff>12700</xdr:rowOff>
                  </from>
                  <to>
                    <xdr:col>2</xdr:col>
                    <xdr:colOff>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Drop Down 11">
              <controlPr defaultSize="0" autoLine="0" autoPict="0">
                <anchor moveWithCells="1">
                  <from>
                    <xdr:col>0</xdr:col>
                    <xdr:colOff>0</xdr:colOff>
                    <xdr:row>15</xdr:row>
                    <xdr:rowOff>12700</xdr:rowOff>
                  </from>
                  <to>
                    <xdr:col>2</xdr:col>
                    <xdr:colOff>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Drop Down 12">
              <controlPr defaultSize="0" autoLine="0" autoPict="0">
                <anchor moveWithCells="1">
                  <from>
                    <xdr:col>0</xdr:col>
                    <xdr:colOff>0</xdr:colOff>
                    <xdr:row>16</xdr:row>
                    <xdr:rowOff>12700</xdr:rowOff>
                  </from>
                  <to>
                    <xdr:col>2</xdr:col>
                    <xdr:colOff>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Drop Down 13">
              <controlPr defaultSize="0" autoLine="0" autoPict="0">
                <anchor moveWithCells="1">
                  <from>
                    <xdr:col>0</xdr:col>
                    <xdr:colOff>0</xdr:colOff>
                    <xdr:row>17</xdr:row>
                    <xdr:rowOff>12700</xdr:rowOff>
                  </from>
                  <to>
                    <xdr:col>2</xdr:col>
                    <xdr:colOff>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3" name="Drop Down 14">
              <controlPr defaultSize="0" autoLine="0" autoPict="0">
                <anchor moveWithCells="1">
                  <from>
                    <xdr:col>0</xdr:col>
                    <xdr:colOff>0</xdr:colOff>
                    <xdr:row>18</xdr:row>
                    <xdr:rowOff>12700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4" name="Drop Down 15">
              <controlPr defaultSize="0" autoLine="0" autoPict="0">
                <anchor moveWithCells="1">
                  <from>
                    <xdr:col>0</xdr:col>
                    <xdr:colOff>0</xdr:colOff>
                    <xdr:row>21</xdr:row>
                    <xdr:rowOff>12700</xdr:rowOff>
                  </from>
                  <to>
                    <xdr:col>2</xdr:col>
                    <xdr:colOff>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5" name="Drop Down 16">
              <controlPr defaultSize="0" autoLine="0" autoPict="0">
                <anchor moveWithCells="1">
                  <from>
                    <xdr:col>0</xdr:col>
                    <xdr:colOff>0</xdr:colOff>
                    <xdr:row>22</xdr:row>
                    <xdr:rowOff>12700</xdr:rowOff>
                  </from>
                  <to>
                    <xdr:col>2</xdr:col>
                    <xdr:colOff>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6" name="Drop Down 17">
              <controlPr defaultSize="0" autoLine="0" autoPict="0">
                <anchor moveWithCells="1">
                  <from>
                    <xdr:col>0</xdr:col>
                    <xdr:colOff>12700</xdr:colOff>
                    <xdr:row>3</xdr:row>
                    <xdr:rowOff>203200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Drop Down 18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31750</xdr:rowOff>
                  </from>
                  <to>
                    <xdr:col>2</xdr:col>
                    <xdr:colOff>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Drop Down 19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31750</xdr:rowOff>
                  </from>
                  <to>
                    <xdr:col>2</xdr:col>
                    <xdr:colOff>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5"/>
  <sheetViews>
    <sheetView workbookViewId="0">
      <selection activeCell="E22" sqref="E22"/>
    </sheetView>
  </sheetViews>
  <sheetFormatPr baseColWidth="10" defaultColWidth="10.81640625" defaultRowHeight="14.5" x14ac:dyDescent="0.35"/>
  <cols>
    <col min="1" max="1" width="26.81640625" style="18" bestFit="1" customWidth="1"/>
    <col min="2" max="2" width="12.81640625" style="98" customWidth="1"/>
    <col min="3" max="3" width="44" style="18" customWidth="1"/>
    <col min="4" max="4" width="2.81640625" style="98" bestFit="1" customWidth="1"/>
    <col min="5" max="5" width="10.81640625" style="98"/>
    <col min="6" max="6" width="12.1796875" style="98" customWidth="1"/>
    <col min="7" max="16384" width="10.81640625" style="18"/>
  </cols>
  <sheetData>
    <row r="1" spans="1:6" ht="18.5" x14ac:dyDescent="0.45">
      <c r="A1" s="52" t="s">
        <v>119</v>
      </c>
    </row>
    <row r="2" spans="1:6" x14ac:dyDescent="0.35">
      <c r="E2" s="126" t="s">
        <v>120</v>
      </c>
      <c r="F2" s="126"/>
    </row>
    <row r="3" spans="1:6" x14ac:dyDescent="0.35">
      <c r="A3" s="40" t="s">
        <v>117</v>
      </c>
      <c r="B3" s="50" t="s">
        <v>115</v>
      </c>
      <c r="C3" s="41" t="s">
        <v>116</v>
      </c>
      <c r="D3" s="115">
        <v>1</v>
      </c>
      <c r="E3" s="50" t="s">
        <v>73</v>
      </c>
      <c r="F3" s="51" t="s">
        <v>72</v>
      </c>
    </row>
    <row r="4" spans="1:6" x14ac:dyDescent="0.35">
      <c r="A4" s="127" t="s">
        <v>40</v>
      </c>
      <c r="B4" s="99">
        <v>640</v>
      </c>
      <c r="C4" s="39" t="s">
        <v>42</v>
      </c>
      <c r="D4" s="99">
        <v>2</v>
      </c>
      <c r="E4" s="99">
        <v>3.64</v>
      </c>
      <c r="F4" s="102">
        <v>4.72</v>
      </c>
    </row>
    <row r="5" spans="1:6" x14ac:dyDescent="0.35">
      <c r="A5" s="124"/>
      <c r="B5" s="99">
        <v>710</v>
      </c>
      <c r="C5" s="39" t="s">
        <v>43</v>
      </c>
      <c r="D5" s="99">
        <v>3</v>
      </c>
      <c r="E5" s="99">
        <v>1.1599999999999999</v>
      </c>
      <c r="F5" s="102">
        <v>1.49</v>
      </c>
    </row>
    <row r="6" spans="1:6" x14ac:dyDescent="0.35">
      <c r="A6" s="128"/>
      <c r="B6" s="99">
        <v>720</v>
      </c>
      <c r="C6" s="39" t="s">
        <v>44</v>
      </c>
      <c r="D6" s="99">
        <v>4</v>
      </c>
      <c r="E6" s="99">
        <v>2.78</v>
      </c>
      <c r="F6" s="102">
        <v>4.45</v>
      </c>
    </row>
    <row r="7" spans="1:6" x14ac:dyDescent="0.35">
      <c r="A7" s="127" t="s">
        <v>67</v>
      </c>
      <c r="B7" s="99">
        <v>565</v>
      </c>
      <c r="C7" s="39" t="s">
        <v>65</v>
      </c>
      <c r="D7" s="99">
        <v>5</v>
      </c>
      <c r="E7" s="99">
        <v>11</v>
      </c>
      <c r="F7" s="102">
        <v>12</v>
      </c>
    </row>
    <row r="8" spans="1:6" x14ac:dyDescent="0.35">
      <c r="A8" s="128"/>
      <c r="B8" s="99">
        <v>630</v>
      </c>
      <c r="C8" s="39" t="s">
        <v>66</v>
      </c>
      <c r="D8" s="99">
        <v>6</v>
      </c>
      <c r="E8" s="99">
        <v>5.22</v>
      </c>
      <c r="F8" s="102">
        <v>4.6399999999999997</v>
      </c>
    </row>
    <row r="9" spans="1:6" x14ac:dyDescent="0.35">
      <c r="A9" s="127" t="s">
        <v>45</v>
      </c>
      <c r="B9" s="99">
        <v>814</v>
      </c>
      <c r="C9" s="39" t="s">
        <v>46</v>
      </c>
      <c r="D9" s="99">
        <v>7</v>
      </c>
      <c r="E9" s="99">
        <v>3.16</v>
      </c>
      <c r="F9" s="102">
        <v>7.4</v>
      </c>
    </row>
    <row r="10" spans="1:6" x14ac:dyDescent="0.35">
      <c r="A10" s="124"/>
      <c r="B10" s="99">
        <v>816</v>
      </c>
      <c r="C10" s="39" t="s">
        <v>47</v>
      </c>
      <c r="D10" s="99">
        <v>8</v>
      </c>
      <c r="E10" s="99">
        <v>1.08</v>
      </c>
      <c r="F10" s="102">
        <v>1.2</v>
      </c>
    </row>
    <row r="11" spans="1:6" x14ac:dyDescent="0.35">
      <c r="A11" s="124"/>
      <c r="B11" s="99">
        <v>850</v>
      </c>
      <c r="C11" s="39" t="s">
        <v>41</v>
      </c>
      <c r="D11" s="99">
        <v>9</v>
      </c>
      <c r="E11" s="99">
        <v>6.67</v>
      </c>
      <c r="F11" s="102">
        <v>11.85</v>
      </c>
    </row>
    <row r="12" spans="1:6" x14ac:dyDescent="0.35">
      <c r="A12" s="124"/>
      <c r="B12" s="99">
        <v>851</v>
      </c>
      <c r="C12" s="39" t="s">
        <v>48</v>
      </c>
      <c r="D12" s="99">
        <v>10</v>
      </c>
      <c r="E12" s="99">
        <v>62.54</v>
      </c>
      <c r="F12" s="102">
        <v>53.42</v>
      </c>
    </row>
    <row r="13" spans="1:6" x14ac:dyDescent="0.35">
      <c r="A13" s="124"/>
      <c r="B13" s="99">
        <v>861</v>
      </c>
      <c r="C13" s="39" t="s">
        <v>49</v>
      </c>
      <c r="D13" s="99">
        <v>11</v>
      </c>
      <c r="E13" s="99">
        <v>0.34</v>
      </c>
      <c r="F13" s="102">
        <v>3.1</v>
      </c>
    </row>
    <row r="14" spans="1:6" x14ac:dyDescent="0.35">
      <c r="A14" s="124"/>
      <c r="B14" s="99">
        <v>863</v>
      </c>
      <c r="C14" s="39" t="s">
        <v>50</v>
      </c>
      <c r="D14" s="99">
        <v>12</v>
      </c>
      <c r="E14" s="99">
        <v>0.32</v>
      </c>
      <c r="F14" s="102">
        <v>4.5</v>
      </c>
    </row>
    <row r="15" spans="1:6" x14ac:dyDescent="0.35">
      <c r="A15" s="124"/>
      <c r="B15" s="99">
        <v>866</v>
      </c>
      <c r="C15" s="39" t="s">
        <v>51</v>
      </c>
      <c r="D15" s="99">
        <v>13</v>
      </c>
      <c r="E15" s="99" t="s">
        <v>74</v>
      </c>
      <c r="F15" s="102">
        <v>3.38</v>
      </c>
    </row>
    <row r="16" spans="1:6" x14ac:dyDescent="0.35">
      <c r="A16" s="124"/>
      <c r="B16" s="99">
        <v>875</v>
      </c>
      <c r="C16" s="39" t="s">
        <v>52</v>
      </c>
      <c r="D16" s="99">
        <v>14</v>
      </c>
      <c r="E16" s="99">
        <v>0.57999999999999996</v>
      </c>
      <c r="F16" s="102">
        <v>2.81</v>
      </c>
    </row>
    <row r="17" spans="1:6" x14ac:dyDescent="0.35">
      <c r="A17" s="124"/>
      <c r="B17" s="99">
        <v>880</v>
      </c>
      <c r="C17" s="39" t="s">
        <v>53</v>
      </c>
      <c r="D17" s="99">
        <v>15</v>
      </c>
      <c r="E17" s="99">
        <v>2.94</v>
      </c>
      <c r="F17" s="102">
        <v>11.07</v>
      </c>
    </row>
    <row r="18" spans="1:6" x14ac:dyDescent="0.35">
      <c r="A18" s="128"/>
      <c r="B18" s="99">
        <v>150</v>
      </c>
      <c r="C18" s="39" t="s">
        <v>60</v>
      </c>
      <c r="D18" s="99">
        <v>16</v>
      </c>
      <c r="E18" s="99">
        <v>0.17</v>
      </c>
      <c r="F18" s="102">
        <v>0.24</v>
      </c>
    </row>
    <row r="19" spans="1:6" x14ac:dyDescent="0.35">
      <c r="A19" s="42" t="s">
        <v>69</v>
      </c>
      <c r="B19" s="99">
        <v>820</v>
      </c>
      <c r="C19" s="39" t="s">
        <v>69</v>
      </c>
      <c r="D19" s="99">
        <v>17</v>
      </c>
      <c r="E19" s="99">
        <v>2.41</v>
      </c>
      <c r="F19" s="102">
        <v>4.21</v>
      </c>
    </row>
    <row r="20" spans="1:6" x14ac:dyDescent="0.35">
      <c r="A20" s="42" t="s">
        <v>48</v>
      </c>
      <c r="B20" s="99">
        <v>851</v>
      </c>
      <c r="C20" s="39" t="s">
        <v>48</v>
      </c>
      <c r="D20" s="99">
        <v>18</v>
      </c>
      <c r="E20" s="99">
        <v>62.54</v>
      </c>
      <c r="F20" s="102">
        <v>54</v>
      </c>
    </row>
    <row r="21" spans="1:6" x14ac:dyDescent="0.35">
      <c r="A21" s="127" t="s">
        <v>54</v>
      </c>
      <c r="B21" s="99">
        <v>931</v>
      </c>
      <c r="C21" s="39" t="s">
        <v>55</v>
      </c>
      <c r="D21" s="99">
        <v>19</v>
      </c>
      <c r="E21" s="99">
        <v>0.15</v>
      </c>
      <c r="F21" s="102">
        <v>9.02</v>
      </c>
    </row>
    <row r="22" spans="1:6" x14ac:dyDescent="0.35">
      <c r="A22" s="124"/>
      <c r="B22" s="99">
        <v>932</v>
      </c>
      <c r="C22" s="39" t="s">
        <v>75</v>
      </c>
      <c r="D22" s="99">
        <v>20</v>
      </c>
      <c r="E22" s="99">
        <v>9.94</v>
      </c>
      <c r="F22" s="102">
        <v>20</v>
      </c>
    </row>
    <row r="23" spans="1:6" x14ac:dyDescent="0.35">
      <c r="A23" s="124"/>
      <c r="B23" s="99">
        <v>936</v>
      </c>
      <c r="C23" s="39" t="s">
        <v>56</v>
      </c>
      <c r="D23" s="99">
        <v>21</v>
      </c>
      <c r="E23" s="99">
        <v>102</v>
      </c>
      <c r="F23" s="102">
        <v>37</v>
      </c>
    </row>
    <row r="24" spans="1:6" x14ac:dyDescent="0.35">
      <c r="A24" s="124"/>
      <c r="B24" s="99">
        <v>933</v>
      </c>
      <c r="C24" s="39" t="s">
        <v>77</v>
      </c>
      <c r="D24" s="99">
        <v>22</v>
      </c>
      <c r="E24" s="99">
        <v>48</v>
      </c>
      <c r="F24" s="102">
        <v>49</v>
      </c>
    </row>
    <row r="25" spans="1:6" x14ac:dyDescent="0.35">
      <c r="A25" s="124"/>
      <c r="B25" s="99">
        <v>934</v>
      </c>
      <c r="C25" s="39" t="s">
        <v>78</v>
      </c>
      <c r="D25" s="99">
        <v>23</v>
      </c>
      <c r="E25" s="99">
        <v>51</v>
      </c>
      <c r="F25" s="102">
        <v>52</v>
      </c>
    </row>
    <row r="26" spans="1:6" x14ac:dyDescent="0.35">
      <c r="A26" s="124"/>
      <c r="B26" s="99">
        <v>936</v>
      </c>
      <c r="C26" s="39" t="s">
        <v>79</v>
      </c>
      <c r="D26" s="99">
        <v>24</v>
      </c>
      <c r="E26" s="99">
        <v>80</v>
      </c>
      <c r="F26" s="102">
        <v>30</v>
      </c>
    </row>
    <row r="27" spans="1:6" x14ac:dyDescent="0.35">
      <c r="A27" s="128"/>
      <c r="B27" s="99">
        <v>937</v>
      </c>
      <c r="C27" s="39" t="s">
        <v>80</v>
      </c>
      <c r="D27" s="99">
        <v>25</v>
      </c>
      <c r="E27" s="99">
        <v>88</v>
      </c>
      <c r="F27" s="102">
        <v>38</v>
      </c>
    </row>
    <row r="28" spans="1:6" x14ac:dyDescent="0.35">
      <c r="A28" s="42" t="s">
        <v>59</v>
      </c>
      <c r="B28" s="99">
        <v>130</v>
      </c>
      <c r="C28" s="39" t="s">
        <v>59</v>
      </c>
      <c r="D28" s="99">
        <v>26</v>
      </c>
      <c r="E28" s="99">
        <v>0.4</v>
      </c>
      <c r="F28" s="102">
        <v>0.4</v>
      </c>
    </row>
    <row r="29" spans="1:6" x14ac:dyDescent="0.35">
      <c r="A29" s="43" t="s">
        <v>68</v>
      </c>
      <c r="B29" s="100">
        <v>770</v>
      </c>
      <c r="C29" s="44" t="s">
        <v>68</v>
      </c>
      <c r="D29" s="100">
        <v>27</v>
      </c>
      <c r="E29" s="100">
        <v>0.4</v>
      </c>
      <c r="F29" s="103">
        <v>1.26</v>
      </c>
    </row>
    <row r="31" spans="1:6" x14ac:dyDescent="0.35">
      <c r="E31" s="126" t="s">
        <v>121</v>
      </c>
      <c r="F31" s="126"/>
    </row>
    <row r="32" spans="1:6" x14ac:dyDescent="0.35">
      <c r="A32" s="45" t="s">
        <v>117</v>
      </c>
      <c r="B32" s="48" t="s">
        <v>115</v>
      </c>
      <c r="C32" s="46" t="s">
        <v>116</v>
      </c>
      <c r="D32" s="116">
        <v>1</v>
      </c>
      <c r="E32" s="48" t="s">
        <v>73</v>
      </c>
      <c r="F32" s="49" t="s">
        <v>72</v>
      </c>
    </row>
    <row r="33" spans="1:7" x14ac:dyDescent="0.35">
      <c r="A33" s="123" t="s">
        <v>61</v>
      </c>
      <c r="B33" s="101">
        <v>310</v>
      </c>
      <c r="C33" s="47" t="s">
        <v>62</v>
      </c>
      <c r="D33" s="101">
        <v>2</v>
      </c>
      <c r="E33" s="101">
        <v>1.06</v>
      </c>
      <c r="F33" s="104">
        <v>0.6</v>
      </c>
      <c r="G33" s="18" t="s">
        <v>131</v>
      </c>
    </row>
    <row r="34" spans="1:7" x14ac:dyDescent="0.35">
      <c r="A34" s="128"/>
      <c r="B34" s="99">
        <v>320</v>
      </c>
      <c r="C34" s="39" t="s">
        <v>63</v>
      </c>
      <c r="D34" s="99">
        <v>3</v>
      </c>
      <c r="E34" s="99">
        <v>0.38</v>
      </c>
      <c r="F34" s="102">
        <v>0.44</v>
      </c>
      <c r="G34" s="18" t="s">
        <v>131</v>
      </c>
    </row>
    <row r="35" spans="1:7" x14ac:dyDescent="0.35">
      <c r="A35" s="42" t="s">
        <v>70</v>
      </c>
      <c r="B35" s="99">
        <v>944</v>
      </c>
      <c r="C35" s="39" t="s">
        <v>71</v>
      </c>
      <c r="D35" s="99">
        <v>4</v>
      </c>
      <c r="E35" s="99">
        <v>11</v>
      </c>
      <c r="F35" s="102">
        <v>15</v>
      </c>
      <c r="G35" s="18" t="s">
        <v>132</v>
      </c>
    </row>
    <row r="36" spans="1:7" x14ac:dyDescent="0.35">
      <c r="A36" s="42" t="s">
        <v>57</v>
      </c>
      <c r="B36" s="99">
        <v>90</v>
      </c>
      <c r="C36" s="39" t="s">
        <v>58</v>
      </c>
      <c r="D36" s="99">
        <v>5</v>
      </c>
      <c r="E36" s="99">
        <v>0.71</v>
      </c>
      <c r="F36" s="102">
        <v>0.43</v>
      </c>
      <c r="G36" s="18" t="s">
        <v>133</v>
      </c>
    </row>
    <row r="37" spans="1:7" x14ac:dyDescent="0.35">
      <c r="A37" s="117" t="s">
        <v>65</v>
      </c>
      <c r="B37" s="118">
        <v>565</v>
      </c>
      <c r="C37" s="119" t="s">
        <v>129</v>
      </c>
      <c r="D37" s="118">
        <v>6</v>
      </c>
      <c r="E37" s="118">
        <v>0.79</v>
      </c>
      <c r="F37" s="120">
        <v>0.81</v>
      </c>
      <c r="G37" s="121" t="s">
        <v>130</v>
      </c>
    </row>
    <row r="38" spans="1:7" x14ac:dyDescent="0.35">
      <c r="A38" s="43" t="s">
        <v>118</v>
      </c>
      <c r="B38" s="100">
        <v>488</v>
      </c>
      <c r="C38" s="44" t="s">
        <v>64</v>
      </c>
      <c r="D38" s="100">
        <v>7</v>
      </c>
      <c r="E38" s="100">
        <v>1.77</v>
      </c>
      <c r="F38" s="103">
        <v>17</v>
      </c>
      <c r="G38" s="18" t="s">
        <v>134</v>
      </c>
    </row>
    <row r="41" spans="1:7" x14ac:dyDescent="0.35">
      <c r="A41" s="19"/>
      <c r="E41" s="126" t="s">
        <v>122</v>
      </c>
      <c r="F41" s="126"/>
    </row>
    <row r="42" spans="1:7" x14ac:dyDescent="0.35">
      <c r="A42" s="45" t="s">
        <v>117</v>
      </c>
      <c r="B42" s="48" t="s">
        <v>115</v>
      </c>
      <c r="C42" s="46" t="s">
        <v>116</v>
      </c>
      <c r="D42" s="116">
        <v>1</v>
      </c>
      <c r="E42" s="48" t="s">
        <v>73</v>
      </c>
      <c r="F42" s="49" t="s">
        <v>72</v>
      </c>
    </row>
    <row r="43" spans="1:7" x14ac:dyDescent="0.35">
      <c r="A43" s="123" t="s">
        <v>90</v>
      </c>
      <c r="B43" s="101">
        <v>210</v>
      </c>
      <c r="C43" s="47" t="s">
        <v>85</v>
      </c>
      <c r="D43" s="101">
        <v>2</v>
      </c>
      <c r="E43" s="105">
        <v>1.0249999999999999</v>
      </c>
      <c r="F43" s="106">
        <v>1.0911999999999999</v>
      </c>
    </row>
    <row r="44" spans="1:7" x14ac:dyDescent="0.35">
      <c r="A44" s="124"/>
      <c r="B44" s="99">
        <v>220</v>
      </c>
      <c r="C44" s="39" t="s">
        <v>87</v>
      </c>
      <c r="D44" s="99">
        <v>3</v>
      </c>
      <c r="E44" s="107">
        <v>0.67500000000000004</v>
      </c>
      <c r="F44" s="108">
        <v>0.69520000000000004</v>
      </c>
    </row>
    <row r="45" spans="1:7" x14ac:dyDescent="0.35">
      <c r="A45" s="125"/>
      <c r="B45" s="100" t="s">
        <v>6</v>
      </c>
      <c r="C45" s="44" t="s">
        <v>86</v>
      </c>
      <c r="D45" s="100">
        <v>4</v>
      </c>
      <c r="E45" s="109">
        <v>0.4</v>
      </c>
      <c r="F45" s="110">
        <v>0.39600000000000002</v>
      </c>
    </row>
  </sheetData>
  <sheetProtection algorithmName="SHA-512" hashValue="0HROevXrJ4bXi1pixpqDYuqnGMORsqn4vh+a5/RrfxMsxMsEK3GckF2fGvgiJ3APvZ3MWE0CfVFvElCeChrdDA==" saltValue="bKP9ftKSnWcCXSSyMsrZlQ==" spinCount="100000" sheet="1" objects="1" scenarios="1"/>
  <mergeCells count="9">
    <mergeCell ref="A43:A45"/>
    <mergeCell ref="E2:F2"/>
    <mergeCell ref="E31:F31"/>
    <mergeCell ref="E41:F41"/>
    <mergeCell ref="A4:A6"/>
    <mergeCell ref="A7:A8"/>
    <mergeCell ref="A9:A18"/>
    <mergeCell ref="A21:A27"/>
    <mergeCell ref="A33:A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AV85"/>
  <sheetViews>
    <sheetView zoomScale="70" zoomScaleNormal="70" workbookViewId="0">
      <selection activeCell="H29" sqref="H29"/>
    </sheetView>
  </sheetViews>
  <sheetFormatPr baseColWidth="10" defaultColWidth="8.7265625" defaultRowHeight="14.5" x14ac:dyDescent="0.35"/>
  <cols>
    <col min="1" max="1" width="6.81640625" customWidth="1"/>
    <col min="2" max="2" width="25" bestFit="1" customWidth="1"/>
    <col min="3" max="3" width="20.54296875" bestFit="1" customWidth="1"/>
    <col min="4" max="4" width="18" customWidth="1"/>
    <col min="5" max="5" width="18.54296875" customWidth="1"/>
    <col min="6" max="6" width="19.453125" bestFit="1" customWidth="1"/>
    <col min="7" max="7" width="14.81640625" customWidth="1"/>
    <col min="8" max="8" width="20.54296875" customWidth="1"/>
    <col min="9" max="9" width="25" customWidth="1"/>
    <col min="11" max="11" width="11.1796875" bestFit="1" customWidth="1"/>
    <col min="15" max="16" width="13.453125" customWidth="1"/>
    <col min="17" max="17" width="25" bestFit="1" customWidth="1"/>
    <col min="25" max="25" width="24.1796875" bestFit="1" customWidth="1"/>
    <col min="26" max="26" width="7.453125" bestFit="1" customWidth="1"/>
    <col min="27" max="27" width="11.54296875" customWidth="1"/>
    <col min="28" max="28" width="11.453125" customWidth="1"/>
    <col min="33" max="33" width="23" bestFit="1" customWidth="1"/>
    <col min="41" max="41" width="23" bestFit="1" customWidth="1"/>
  </cols>
  <sheetData>
    <row r="2" spans="2:17" x14ac:dyDescent="0.35">
      <c r="B2" s="141" t="s">
        <v>83</v>
      </c>
      <c r="C2" s="142"/>
      <c r="D2" s="142"/>
      <c r="E2" s="143"/>
      <c r="G2" s="141" t="s">
        <v>83</v>
      </c>
      <c r="H2" s="142"/>
      <c r="I2" s="142"/>
      <c r="J2" s="142"/>
      <c r="K2" s="143"/>
    </row>
    <row r="3" spans="2:17" ht="43.5" x14ac:dyDescent="0.35">
      <c r="B3" s="58" t="s">
        <v>84</v>
      </c>
      <c r="C3" s="59" t="s">
        <v>90</v>
      </c>
      <c r="D3" s="59" t="s">
        <v>94</v>
      </c>
      <c r="E3" s="26" t="s">
        <v>91</v>
      </c>
      <c r="G3" s="58" t="s">
        <v>84</v>
      </c>
      <c r="H3" s="59" t="s">
        <v>90</v>
      </c>
      <c r="I3" s="59" t="s">
        <v>94</v>
      </c>
      <c r="J3" s="2" t="s">
        <v>88</v>
      </c>
      <c r="K3" s="60" t="s">
        <v>89</v>
      </c>
      <c r="Q3" s="4"/>
    </row>
    <row r="4" spans="2:17" x14ac:dyDescent="0.35">
      <c r="B4" s="136">
        <v>210</v>
      </c>
      <c r="C4" s="154" t="s">
        <v>85</v>
      </c>
      <c r="D4" s="56" t="s">
        <v>4</v>
      </c>
      <c r="E4" s="57">
        <v>2.0499999999999998</v>
      </c>
      <c r="G4" s="136">
        <v>210</v>
      </c>
      <c r="H4" s="154" t="s">
        <v>85</v>
      </c>
      <c r="I4" s="56" t="s">
        <v>4</v>
      </c>
      <c r="J4" s="3">
        <v>0.3</v>
      </c>
      <c r="K4" s="10">
        <v>0.7</v>
      </c>
    </row>
    <row r="5" spans="2:17" x14ac:dyDescent="0.35">
      <c r="B5" s="136"/>
      <c r="C5" s="154"/>
      <c r="D5" s="56" t="s">
        <v>5</v>
      </c>
      <c r="E5" s="57">
        <v>2.48</v>
      </c>
      <c r="G5" s="136"/>
      <c r="H5" s="154"/>
      <c r="I5" s="56" t="s">
        <v>5</v>
      </c>
      <c r="J5" s="3">
        <v>0.62</v>
      </c>
      <c r="K5" s="10">
        <v>0.38</v>
      </c>
    </row>
    <row r="6" spans="2:17" x14ac:dyDescent="0.35">
      <c r="B6" s="136">
        <v>220</v>
      </c>
      <c r="C6" s="154" t="s">
        <v>87</v>
      </c>
      <c r="D6" s="56" t="s">
        <v>4</v>
      </c>
      <c r="E6" s="57">
        <v>1.35</v>
      </c>
      <c r="G6" s="136">
        <v>220</v>
      </c>
      <c r="H6" s="154" t="s">
        <v>87</v>
      </c>
      <c r="I6" s="56" t="s">
        <v>4</v>
      </c>
      <c r="J6" s="3">
        <v>0.3</v>
      </c>
      <c r="K6" s="10">
        <v>0.7</v>
      </c>
    </row>
    <row r="7" spans="2:17" x14ac:dyDescent="0.35">
      <c r="B7" s="136"/>
      <c r="C7" s="154"/>
      <c r="D7" s="56" t="s">
        <v>5</v>
      </c>
      <c r="E7" s="57">
        <v>1.58</v>
      </c>
      <c r="G7" s="136"/>
      <c r="H7" s="154"/>
      <c r="I7" s="56" t="s">
        <v>5</v>
      </c>
      <c r="J7" s="3">
        <v>0.56000000000000005</v>
      </c>
      <c r="K7" s="10">
        <v>0.44</v>
      </c>
    </row>
    <row r="8" spans="2:17" x14ac:dyDescent="0.35">
      <c r="B8" s="136" t="s">
        <v>6</v>
      </c>
      <c r="C8" s="154" t="s">
        <v>86</v>
      </c>
      <c r="D8" s="56" t="s">
        <v>4</v>
      </c>
      <c r="E8" s="57">
        <v>0.8</v>
      </c>
      <c r="G8" s="136" t="s">
        <v>6</v>
      </c>
      <c r="H8" s="154" t="s">
        <v>86</v>
      </c>
      <c r="I8" s="56" t="s">
        <v>4</v>
      </c>
      <c r="J8" s="3">
        <v>0.31</v>
      </c>
      <c r="K8" s="10">
        <v>0.69</v>
      </c>
    </row>
    <row r="9" spans="2:17" x14ac:dyDescent="0.35">
      <c r="B9" s="155"/>
      <c r="C9" s="156"/>
      <c r="D9" s="20" t="s">
        <v>5</v>
      </c>
      <c r="E9" s="1">
        <v>0.9</v>
      </c>
      <c r="G9" s="155"/>
      <c r="H9" s="156"/>
      <c r="I9" s="20" t="s">
        <v>5</v>
      </c>
      <c r="J9" s="11">
        <v>0.57999999999999996</v>
      </c>
      <c r="K9" s="12">
        <v>0.42</v>
      </c>
    </row>
    <row r="11" spans="2:17" x14ac:dyDescent="0.35">
      <c r="B11" s="147" t="s">
        <v>7</v>
      </c>
      <c r="C11" s="148"/>
      <c r="D11" s="148"/>
      <c r="E11" s="149"/>
      <c r="G11" s="141" t="s">
        <v>83</v>
      </c>
      <c r="H11" s="142"/>
      <c r="I11" s="142"/>
      <c r="J11" s="143"/>
    </row>
    <row r="12" spans="2:17" ht="15" customHeight="1" x14ac:dyDescent="0.35">
      <c r="B12" s="21" t="s">
        <v>8</v>
      </c>
      <c r="C12" s="22" t="s">
        <v>9</v>
      </c>
      <c r="D12" s="22" t="s">
        <v>3</v>
      </c>
      <c r="E12" s="23" t="s">
        <v>10</v>
      </c>
      <c r="G12" s="58" t="s">
        <v>84</v>
      </c>
      <c r="H12" s="59" t="s">
        <v>90</v>
      </c>
      <c r="I12" s="59" t="s">
        <v>94</v>
      </c>
      <c r="J12" s="26" t="s">
        <v>91</v>
      </c>
    </row>
    <row r="13" spans="2:17" ht="14.5" customHeight="1" x14ac:dyDescent="0.35">
      <c r="B13" s="150" t="s">
        <v>11</v>
      </c>
      <c r="C13" s="152" t="s">
        <v>12</v>
      </c>
      <c r="D13" s="22" t="s">
        <v>4</v>
      </c>
      <c r="E13" s="23">
        <v>0.5</v>
      </c>
      <c r="G13" s="136">
        <v>210</v>
      </c>
      <c r="H13" s="154" t="s">
        <v>85</v>
      </c>
      <c r="I13" s="56" t="s">
        <v>4</v>
      </c>
      <c r="J13" s="37">
        <f>E4*$E$13</f>
        <v>1.0249999999999999</v>
      </c>
    </row>
    <row r="14" spans="2:17" ht="15" customHeight="1" x14ac:dyDescent="0.35">
      <c r="B14" s="150"/>
      <c r="C14" s="152"/>
      <c r="D14" s="22" t="s">
        <v>5</v>
      </c>
      <c r="E14" s="23">
        <v>0.44</v>
      </c>
      <c r="G14" s="136"/>
      <c r="H14" s="154"/>
      <c r="I14" s="56" t="s">
        <v>5</v>
      </c>
      <c r="J14" s="37">
        <f>E5*$E$14</f>
        <v>1.0911999999999999</v>
      </c>
    </row>
    <row r="15" spans="2:17" ht="14.5" customHeight="1" x14ac:dyDescent="0.35">
      <c r="B15" s="150"/>
      <c r="C15" s="152" t="s">
        <v>13</v>
      </c>
      <c r="D15" s="22" t="s">
        <v>4</v>
      </c>
      <c r="E15" s="23">
        <v>0.48</v>
      </c>
      <c r="G15" s="136">
        <v>220</v>
      </c>
      <c r="H15" s="154" t="s">
        <v>87</v>
      </c>
      <c r="I15" s="56" t="s">
        <v>4</v>
      </c>
      <c r="J15" s="37">
        <f t="shared" ref="J15" si="0">E6*$E$13</f>
        <v>0.67500000000000004</v>
      </c>
    </row>
    <row r="16" spans="2:17" ht="15" customHeight="1" x14ac:dyDescent="0.35">
      <c r="B16" s="150"/>
      <c r="C16" s="152"/>
      <c r="D16" s="22" t="s">
        <v>5</v>
      </c>
      <c r="E16" s="23">
        <v>0.44</v>
      </c>
      <c r="G16" s="136"/>
      <c r="H16" s="154"/>
      <c r="I16" s="56" t="s">
        <v>5</v>
      </c>
      <c r="J16" s="37">
        <f t="shared" ref="J16" si="1">E7*$E$14</f>
        <v>0.69520000000000004</v>
      </c>
    </row>
    <row r="17" spans="2:48" ht="14.5" customHeight="1" x14ac:dyDescent="0.35">
      <c r="B17" s="150"/>
      <c r="C17" s="152" t="s">
        <v>14</v>
      </c>
      <c r="D17" s="22" t="s">
        <v>4</v>
      </c>
      <c r="E17" s="23">
        <v>0.55000000000000004</v>
      </c>
      <c r="G17" s="136" t="s">
        <v>6</v>
      </c>
      <c r="H17" s="154" t="s">
        <v>86</v>
      </c>
      <c r="I17" s="56" t="s">
        <v>4</v>
      </c>
      <c r="J17" s="37">
        <f t="shared" ref="J17" si="2">E8*$E$13</f>
        <v>0.4</v>
      </c>
    </row>
    <row r="18" spans="2:48" ht="15" customHeight="1" x14ac:dyDescent="0.35">
      <c r="B18" s="150"/>
      <c r="C18" s="152"/>
      <c r="D18" s="22" t="s">
        <v>5</v>
      </c>
      <c r="E18" s="23">
        <v>0.47</v>
      </c>
      <c r="G18" s="155"/>
      <c r="H18" s="156"/>
      <c r="I18" s="20" t="s">
        <v>5</v>
      </c>
      <c r="J18" s="38">
        <f t="shared" ref="J18" si="3">E9*$E$14</f>
        <v>0.39600000000000002</v>
      </c>
    </row>
    <row r="19" spans="2:48" x14ac:dyDescent="0.35">
      <c r="B19" s="150"/>
      <c r="C19" s="152" t="s">
        <v>15</v>
      </c>
      <c r="D19" s="22" t="s">
        <v>4</v>
      </c>
      <c r="E19" s="23">
        <v>0.57999999999999996</v>
      </c>
    </row>
    <row r="20" spans="2:48" ht="15" customHeight="1" x14ac:dyDescent="0.35">
      <c r="B20" s="150"/>
      <c r="C20" s="152"/>
      <c r="D20" s="22" t="s">
        <v>5</v>
      </c>
      <c r="E20" s="23">
        <v>0.48</v>
      </c>
    </row>
    <row r="21" spans="2:48" x14ac:dyDescent="0.35">
      <c r="B21" s="150"/>
      <c r="C21" s="152" t="s">
        <v>16</v>
      </c>
      <c r="D21" s="22" t="s">
        <v>4</v>
      </c>
      <c r="E21" s="23">
        <v>0.57999999999999996</v>
      </c>
    </row>
    <row r="22" spans="2:48" x14ac:dyDescent="0.35">
      <c r="B22" s="151"/>
      <c r="C22" s="153"/>
      <c r="D22" s="24" t="s">
        <v>5</v>
      </c>
      <c r="E22" s="25">
        <v>0.52</v>
      </c>
    </row>
    <row r="26" spans="2:48" x14ac:dyDescent="0.35">
      <c r="B26" s="138" t="s">
        <v>92</v>
      </c>
      <c r="C26" s="139"/>
      <c r="D26" s="139"/>
      <c r="E26" s="139"/>
      <c r="F26" s="139"/>
      <c r="G26" s="139"/>
      <c r="H26" s="140"/>
      <c r="I26" s="141" t="s">
        <v>100</v>
      </c>
      <c r="J26" s="142"/>
      <c r="K26" s="142"/>
      <c r="L26" s="142"/>
      <c r="M26" s="142"/>
      <c r="N26" s="142"/>
      <c r="O26" s="143"/>
      <c r="P26" s="53"/>
      <c r="Q26" s="141" t="s">
        <v>101</v>
      </c>
      <c r="R26" s="142"/>
      <c r="S26" s="142"/>
      <c r="T26" s="142"/>
      <c r="U26" s="142"/>
      <c r="V26" s="142"/>
      <c r="W26" s="143"/>
      <c r="X26" s="53"/>
      <c r="Y26" s="141" t="s">
        <v>102</v>
      </c>
      <c r="Z26" s="142"/>
      <c r="AA26" s="142"/>
      <c r="AB26" s="142"/>
      <c r="AC26" s="142"/>
      <c r="AD26" s="142"/>
      <c r="AE26" s="143"/>
      <c r="AG26" s="129" t="s">
        <v>111</v>
      </c>
      <c r="AH26" s="129"/>
      <c r="AI26" s="129"/>
      <c r="AJ26" s="129"/>
      <c r="AK26" s="129"/>
      <c r="AL26" s="129"/>
      <c r="AM26" s="129"/>
      <c r="AO26" s="129" t="s">
        <v>112</v>
      </c>
      <c r="AP26" s="129"/>
      <c r="AQ26" s="129"/>
      <c r="AR26" s="129"/>
      <c r="AS26" s="129"/>
      <c r="AT26" s="129"/>
      <c r="AU26" s="129"/>
    </row>
    <row r="27" spans="2:48" x14ac:dyDescent="0.35">
      <c r="B27" s="144" t="s">
        <v>0</v>
      </c>
      <c r="C27" s="145" t="s">
        <v>93</v>
      </c>
      <c r="D27" s="145" t="s">
        <v>17</v>
      </c>
      <c r="E27" s="145"/>
      <c r="F27" s="145"/>
      <c r="G27" s="145"/>
      <c r="H27" s="146"/>
      <c r="I27" s="136" t="s">
        <v>0</v>
      </c>
      <c r="J27" s="145" t="s">
        <v>93</v>
      </c>
      <c r="K27" s="131" t="s">
        <v>17</v>
      </c>
      <c r="L27" s="131"/>
      <c r="M27" s="131"/>
      <c r="N27" s="131"/>
      <c r="O27" s="137"/>
      <c r="P27" s="56"/>
      <c r="Q27" s="136" t="s">
        <v>0</v>
      </c>
      <c r="R27" s="131" t="s">
        <v>103</v>
      </c>
      <c r="S27" s="131" t="s">
        <v>17</v>
      </c>
      <c r="T27" s="131"/>
      <c r="U27" s="131"/>
      <c r="V27" s="131"/>
      <c r="W27" s="137"/>
      <c r="X27" s="56"/>
      <c r="Y27" s="136" t="s">
        <v>0</v>
      </c>
      <c r="Z27" s="131" t="s">
        <v>103</v>
      </c>
      <c r="AA27" s="131" t="s">
        <v>17</v>
      </c>
      <c r="AB27" s="131"/>
      <c r="AC27" s="131"/>
      <c r="AD27" s="131"/>
      <c r="AE27" s="137"/>
      <c r="AG27" s="130" t="s">
        <v>0</v>
      </c>
      <c r="AH27" s="131" t="s">
        <v>103</v>
      </c>
      <c r="AI27" s="130" t="s">
        <v>17</v>
      </c>
      <c r="AJ27" s="130"/>
      <c r="AK27" s="130"/>
      <c r="AL27" s="130"/>
      <c r="AM27" s="130"/>
      <c r="AO27" s="130" t="s">
        <v>0</v>
      </c>
      <c r="AP27" s="131" t="s">
        <v>103</v>
      </c>
      <c r="AQ27" s="130" t="s">
        <v>17</v>
      </c>
      <c r="AR27" s="130"/>
      <c r="AS27" s="130"/>
      <c r="AT27" s="130"/>
      <c r="AU27" s="130"/>
    </row>
    <row r="28" spans="2:48" x14ac:dyDescent="0.35">
      <c r="B28" s="136"/>
      <c r="C28" s="131"/>
      <c r="D28" s="56" t="s">
        <v>95</v>
      </c>
      <c r="E28" s="56" t="s">
        <v>96</v>
      </c>
      <c r="F28" s="56" t="s">
        <v>97</v>
      </c>
      <c r="G28" s="56" t="s">
        <v>98</v>
      </c>
      <c r="H28" s="57" t="s">
        <v>99</v>
      </c>
      <c r="I28" s="136"/>
      <c r="J28" s="131"/>
      <c r="K28" s="56" t="s">
        <v>95</v>
      </c>
      <c r="L28" s="56" t="s">
        <v>96</v>
      </c>
      <c r="M28" s="56" t="s">
        <v>97</v>
      </c>
      <c r="N28" s="56" t="s">
        <v>98</v>
      </c>
      <c r="O28" s="57" t="s">
        <v>99</v>
      </c>
      <c r="P28" s="56" t="s">
        <v>2</v>
      </c>
      <c r="Q28" s="136"/>
      <c r="R28" s="131"/>
      <c r="S28" s="56" t="s">
        <v>95</v>
      </c>
      <c r="T28" s="56" t="s">
        <v>96</v>
      </c>
      <c r="U28" s="56" t="s">
        <v>97</v>
      </c>
      <c r="V28" s="56" t="s">
        <v>98</v>
      </c>
      <c r="W28" s="57" t="s">
        <v>99</v>
      </c>
      <c r="X28" s="56"/>
      <c r="Y28" s="136"/>
      <c r="Z28" s="131"/>
      <c r="AA28" s="56" t="s">
        <v>95</v>
      </c>
      <c r="AB28" s="56" t="s">
        <v>96</v>
      </c>
      <c r="AC28" s="56" t="s">
        <v>97</v>
      </c>
      <c r="AD28" s="56" t="s">
        <v>98</v>
      </c>
      <c r="AE28" s="57" t="s">
        <v>99</v>
      </c>
      <c r="AG28" s="130"/>
      <c r="AH28" s="131"/>
      <c r="AI28" s="56" t="s">
        <v>95</v>
      </c>
      <c r="AJ28" s="56" t="s">
        <v>96</v>
      </c>
      <c r="AK28" s="56" t="s">
        <v>97</v>
      </c>
      <c r="AL28" s="56" t="s">
        <v>98</v>
      </c>
      <c r="AM28" s="57" t="s">
        <v>99</v>
      </c>
      <c r="AO28" s="130"/>
      <c r="AP28" s="131"/>
      <c r="AQ28" s="56" t="s">
        <v>95</v>
      </c>
      <c r="AR28" s="56" t="s">
        <v>96</v>
      </c>
      <c r="AS28" s="56" t="s">
        <v>97</v>
      </c>
      <c r="AT28" s="56" t="s">
        <v>98</v>
      </c>
      <c r="AU28" s="57" t="s">
        <v>99</v>
      </c>
    </row>
    <row r="29" spans="2:48" x14ac:dyDescent="0.35">
      <c r="B29" s="54" t="s">
        <v>18</v>
      </c>
      <c r="C29" s="56" t="s">
        <v>4</v>
      </c>
      <c r="D29" s="5">
        <v>0.17888575198692697</v>
      </c>
      <c r="E29" s="5">
        <v>2.9734385157571545E-2</v>
      </c>
      <c r="F29" s="5">
        <v>0.26073330124415822</v>
      </c>
      <c r="G29" s="5">
        <v>1.3723910508784019E-2</v>
      </c>
      <c r="H29" s="6">
        <v>0.51692265110255919</v>
      </c>
      <c r="I29" s="54" t="s">
        <v>18</v>
      </c>
      <c r="J29" s="56" t="s">
        <v>4</v>
      </c>
      <c r="K29" s="5">
        <v>0.36758477736363993</v>
      </c>
      <c r="L29" s="5">
        <v>0.12590249509693779</v>
      </c>
      <c r="M29" s="5">
        <v>0.16549697745843278</v>
      </c>
      <c r="N29" s="5">
        <v>8.8910643713929483E-2</v>
      </c>
      <c r="O29" s="6">
        <v>0.25210510636705991</v>
      </c>
      <c r="P29" s="14">
        <f>SUM(K29:O29)</f>
        <v>0.99999999999999978</v>
      </c>
      <c r="Q29" s="54" t="s">
        <v>18</v>
      </c>
      <c r="R29" s="56" t="s">
        <v>4</v>
      </c>
      <c r="S29" s="5">
        <v>0.27372848344111711</v>
      </c>
      <c r="T29" s="5">
        <v>8.9912298215627753E-2</v>
      </c>
      <c r="U29" s="5">
        <v>0.25093469779956612</v>
      </c>
      <c r="V29" s="5">
        <v>8.6181417258309453E-2</v>
      </c>
      <c r="W29" s="6">
        <v>0.29924310328537956</v>
      </c>
      <c r="X29" s="27">
        <f>SUM(S29:W29)</f>
        <v>1</v>
      </c>
      <c r="Y29" s="54" t="s">
        <v>18</v>
      </c>
      <c r="Z29" s="56" t="s">
        <v>4</v>
      </c>
      <c r="AA29" s="5">
        <v>0.17686850473719418</v>
      </c>
      <c r="AB29" s="5">
        <v>2.4135240389526871E-2</v>
      </c>
      <c r="AC29" s="5">
        <v>0.2618732095312713</v>
      </c>
      <c r="AD29" s="5">
        <v>1.3451591124299252E-2</v>
      </c>
      <c r="AE29" s="6">
        <v>0.52367145421770844</v>
      </c>
      <c r="AF29" s="28"/>
      <c r="AG29" s="61" t="s">
        <v>18</v>
      </c>
      <c r="AH29" s="15" t="s">
        <v>4</v>
      </c>
      <c r="AI29" s="16">
        <v>0.2429478343307131</v>
      </c>
      <c r="AJ29" s="16">
        <v>7.0225262539632544E-2</v>
      </c>
      <c r="AK29" s="16">
        <v>0.53569158028758945</v>
      </c>
      <c r="AL29" s="16">
        <v>4.4944880510147403E-2</v>
      </c>
      <c r="AM29" s="16">
        <v>0.10619044233191746</v>
      </c>
      <c r="AN29" s="28"/>
      <c r="AO29" s="61" t="s">
        <v>18</v>
      </c>
      <c r="AP29" s="15" t="s">
        <v>4</v>
      </c>
      <c r="AQ29" s="16">
        <v>0.28261214757451281</v>
      </c>
      <c r="AR29" s="16">
        <v>3.2874449745101654E-2</v>
      </c>
      <c r="AS29" s="16">
        <v>0.47813358761305053</v>
      </c>
      <c r="AT29" s="16">
        <v>6.1953701427334149E-3</v>
      </c>
      <c r="AU29" s="16">
        <v>0.20018444492460161</v>
      </c>
      <c r="AV29" s="28"/>
    </row>
    <row r="30" spans="2:48" x14ac:dyDescent="0.35">
      <c r="B30" s="54" t="s">
        <v>19</v>
      </c>
      <c r="C30" s="56" t="s">
        <v>4</v>
      </c>
      <c r="D30" s="5">
        <v>0.28738365524571025</v>
      </c>
      <c r="E30" s="5">
        <v>8.045337378915586E-2</v>
      </c>
      <c r="F30" s="5">
        <v>0.24750108428560311</v>
      </c>
      <c r="G30" s="5">
        <v>7.136401680704374E-2</v>
      </c>
      <c r="H30" s="6">
        <v>0.31329786987248692</v>
      </c>
      <c r="I30" s="54" t="s">
        <v>19</v>
      </c>
      <c r="J30" s="56" t="s">
        <v>4</v>
      </c>
      <c r="K30" s="5">
        <v>0.362078853814851</v>
      </c>
      <c r="L30" s="5">
        <v>0.12582146597085272</v>
      </c>
      <c r="M30" s="5">
        <v>0.16730512893601968</v>
      </c>
      <c r="N30" s="5">
        <v>9.3820031830888009E-2</v>
      </c>
      <c r="O30" s="6">
        <v>0.25097451944738847</v>
      </c>
      <c r="P30" s="14">
        <f t="shared" ref="P30:P49" si="4">SUM(K30:O30)</f>
        <v>0.99999999999999989</v>
      </c>
      <c r="Q30" s="54" t="s">
        <v>19</v>
      </c>
      <c r="R30" s="56" t="s">
        <v>4</v>
      </c>
      <c r="S30" s="5">
        <v>0.26846942914266952</v>
      </c>
      <c r="T30" s="5">
        <v>8.0885480576771418E-2</v>
      </c>
      <c r="U30" s="5">
        <v>0.25662801467230484</v>
      </c>
      <c r="V30" s="5">
        <v>9.1644268776360435E-2</v>
      </c>
      <c r="W30" s="6">
        <v>0.30237280683189366</v>
      </c>
      <c r="X30" s="27">
        <f t="shared" ref="X30:X49" si="5">SUM(S30:W30)</f>
        <v>1</v>
      </c>
      <c r="Y30" s="54" t="s">
        <v>19</v>
      </c>
      <c r="Z30" s="56" t="s">
        <v>4</v>
      </c>
      <c r="AA30" s="5">
        <v>0.26188336115888594</v>
      </c>
      <c r="AB30" s="5">
        <v>6.0881069486734128E-2</v>
      </c>
      <c r="AC30" s="5">
        <v>0.27870979488015102</v>
      </c>
      <c r="AD30" s="5">
        <v>5.4801191733341408E-2</v>
      </c>
      <c r="AE30" s="6">
        <v>0.34372458274088763</v>
      </c>
      <c r="AF30" s="28"/>
      <c r="AG30" s="61" t="s">
        <v>19</v>
      </c>
      <c r="AH30" s="15" t="s">
        <v>4</v>
      </c>
      <c r="AI30" s="16">
        <v>0.45164700065879887</v>
      </c>
      <c r="AJ30" s="16">
        <v>6.9810084080802345E-2</v>
      </c>
      <c r="AK30" s="16">
        <v>0.28937573137284411</v>
      </c>
      <c r="AL30" s="16">
        <v>7.8292110125502523E-2</v>
      </c>
      <c r="AM30" s="16">
        <v>0.11087507376205218</v>
      </c>
      <c r="AN30" s="28"/>
      <c r="AO30" s="61" t="s">
        <v>19</v>
      </c>
      <c r="AP30" s="15" t="s">
        <v>4</v>
      </c>
      <c r="AQ30" s="16">
        <v>0.38822184199965187</v>
      </c>
      <c r="AR30" s="16">
        <v>2.0410021969919857E-2</v>
      </c>
      <c r="AS30" s="16">
        <v>0.16345225113907214</v>
      </c>
      <c r="AT30" s="16">
        <v>3.0966790171727172E-2</v>
      </c>
      <c r="AU30" s="16">
        <v>0.39694909471962903</v>
      </c>
      <c r="AV30" s="28"/>
    </row>
    <row r="31" spans="2:48" x14ac:dyDescent="0.35">
      <c r="B31" s="54" t="s">
        <v>20</v>
      </c>
      <c r="C31" s="56" t="s">
        <v>4</v>
      </c>
      <c r="D31" s="5">
        <v>0.3197205296404721</v>
      </c>
      <c r="E31" s="5">
        <v>6.881490114366251E-2</v>
      </c>
      <c r="F31" s="5">
        <v>0.30038749626590594</v>
      </c>
      <c r="G31" s="5">
        <v>8.4132615579120953E-2</v>
      </c>
      <c r="H31" s="6">
        <v>0.22694445737083857</v>
      </c>
      <c r="I31" s="54" t="s">
        <v>20</v>
      </c>
      <c r="J31" s="56" t="s">
        <v>4</v>
      </c>
      <c r="K31" s="5">
        <v>0.46473142563947628</v>
      </c>
      <c r="L31" s="5">
        <v>0.12639797784304502</v>
      </c>
      <c r="M31" s="5">
        <v>0.12842003215099257</v>
      </c>
      <c r="N31" s="5">
        <v>0</v>
      </c>
      <c r="O31" s="6">
        <v>0.28045056436648613</v>
      </c>
      <c r="P31" s="14">
        <f t="shared" si="4"/>
        <v>1</v>
      </c>
      <c r="Q31" s="54" t="s">
        <v>20</v>
      </c>
      <c r="R31" s="56" t="s">
        <v>4</v>
      </c>
      <c r="S31" s="5">
        <v>0.36355423056061403</v>
      </c>
      <c r="T31" s="5">
        <v>0.19312289821250683</v>
      </c>
      <c r="U31" s="5">
        <v>0.17306477434268219</v>
      </c>
      <c r="V31" s="5">
        <v>1.9100676617040544E-2</v>
      </c>
      <c r="W31" s="6">
        <v>0.25115742026715654</v>
      </c>
      <c r="X31" s="27">
        <f t="shared" si="5"/>
        <v>1.0000000000000002</v>
      </c>
      <c r="Y31" s="54" t="s">
        <v>20</v>
      </c>
      <c r="Z31" s="56" t="s">
        <v>4</v>
      </c>
      <c r="AA31" s="5">
        <v>0.27451635058022533</v>
      </c>
      <c r="AB31" s="5">
        <v>2.7422057075243738E-2</v>
      </c>
      <c r="AC31" s="5">
        <v>0.37051627192388598</v>
      </c>
      <c r="AD31" s="5">
        <v>0.11904321397005541</v>
      </c>
      <c r="AE31" s="6">
        <v>0.20850210645058939</v>
      </c>
      <c r="AF31" s="28"/>
      <c r="AG31" s="61" t="s">
        <v>20</v>
      </c>
      <c r="AH31" s="15" t="s">
        <v>4</v>
      </c>
      <c r="AI31" s="16">
        <v>0.40360860948705685</v>
      </c>
      <c r="AJ31" s="16">
        <v>9.1029445292962807E-2</v>
      </c>
      <c r="AK31" s="16">
        <v>0.40252647381500994</v>
      </c>
      <c r="AL31" s="16">
        <v>4.5227415457553009E-2</v>
      </c>
      <c r="AM31" s="16">
        <v>5.7608055947417282E-2</v>
      </c>
      <c r="AN31" s="28"/>
      <c r="AO31" s="61" t="s">
        <v>20</v>
      </c>
      <c r="AP31" s="15" t="s">
        <v>4</v>
      </c>
      <c r="AQ31" s="16">
        <v>0.34148236259031473</v>
      </c>
      <c r="AR31" s="16">
        <v>2.5485515712055151E-2</v>
      </c>
      <c r="AS31" s="16">
        <v>0.29708252760113663</v>
      </c>
      <c r="AT31" s="16">
        <v>1.9763227342841652E-2</v>
      </c>
      <c r="AU31" s="16">
        <v>0.31618636675365186</v>
      </c>
      <c r="AV31" s="28"/>
    </row>
    <row r="32" spans="2:48" x14ac:dyDescent="0.35">
      <c r="B32" s="54" t="s">
        <v>21</v>
      </c>
      <c r="C32" s="56" t="s">
        <v>4</v>
      </c>
      <c r="D32" s="5">
        <v>0.40103022473534411</v>
      </c>
      <c r="E32" s="5">
        <v>0.10676864636005243</v>
      </c>
      <c r="F32" s="5">
        <v>0.3251659808223194</v>
      </c>
      <c r="G32" s="5">
        <v>5.7225893843914272E-2</v>
      </c>
      <c r="H32" s="6">
        <v>0.10980925423836974</v>
      </c>
      <c r="I32" s="54" t="s">
        <v>21</v>
      </c>
      <c r="J32" s="56" t="s">
        <v>4</v>
      </c>
      <c r="K32" s="5">
        <v>0.44832726886087287</v>
      </c>
      <c r="L32" s="5">
        <v>0.14783943778738098</v>
      </c>
      <c r="M32" s="5">
        <v>0.19789856292202584</v>
      </c>
      <c r="N32" s="5">
        <v>9.2129582512203934E-2</v>
      </c>
      <c r="O32" s="6">
        <v>0.11380514791751634</v>
      </c>
      <c r="P32" s="14">
        <f t="shared" si="4"/>
        <v>1</v>
      </c>
      <c r="Q32" s="54" t="s">
        <v>21</v>
      </c>
      <c r="R32" s="56" t="s">
        <v>4</v>
      </c>
      <c r="S32" s="5">
        <v>0.36326063815011811</v>
      </c>
      <c r="T32" s="5">
        <v>0.10840946654098499</v>
      </c>
      <c r="U32" s="5">
        <v>0.38085779881185916</v>
      </c>
      <c r="V32" s="5">
        <v>7.2297132406732662E-2</v>
      </c>
      <c r="W32" s="6">
        <v>7.5174964090304927E-2</v>
      </c>
      <c r="X32" s="27">
        <f t="shared" si="5"/>
        <v>0.99999999999999978</v>
      </c>
      <c r="Y32" s="54" t="s">
        <v>21</v>
      </c>
      <c r="Z32" s="56" t="s">
        <v>4</v>
      </c>
      <c r="AA32" s="9">
        <v>0.3933802671067268</v>
      </c>
      <c r="AB32" s="5">
        <v>7.4471090230688E-2</v>
      </c>
      <c r="AC32" s="5">
        <v>0.37997256083971342</v>
      </c>
      <c r="AD32" s="5">
        <v>1.9589620226833089E-2</v>
      </c>
      <c r="AE32" s="6">
        <v>0.13258646159603873</v>
      </c>
      <c r="AF32" s="28"/>
      <c r="AG32" s="61" t="s">
        <v>21</v>
      </c>
      <c r="AH32" s="15" t="s">
        <v>4</v>
      </c>
      <c r="AI32" s="16">
        <v>0.65944910991008709</v>
      </c>
      <c r="AJ32" s="16">
        <v>6.79831621010792E-2</v>
      </c>
      <c r="AK32" s="16">
        <v>0.20510670308030321</v>
      </c>
      <c r="AL32" s="16">
        <v>1.8256575113130353E-2</v>
      </c>
      <c r="AM32" s="16">
        <v>4.9204449795400028E-2</v>
      </c>
      <c r="AN32" s="28"/>
      <c r="AO32" s="61" t="s">
        <v>21</v>
      </c>
      <c r="AP32" s="15" t="s">
        <v>4</v>
      </c>
      <c r="AQ32" s="16">
        <v>0.57628259460354125</v>
      </c>
      <c r="AR32" s="16">
        <v>9.9534826044746769E-2</v>
      </c>
      <c r="AS32" s="16">
        <v>0.14888057004219379</v>
      </c>
      <c r="AT32" s="16">
        <v>8.6870486273349992E-3</v>
      </c>
      <c r="AU32" s="16">
        <v>0.16661496068218318</v>
      </c>
      <c r="AV32" s="28"/>
    </row>
    <row r="33" spans="2:48" x14ac:dyDescent="0.35">
      <c r="B33" s="54" t="s">
        <v>22</v>
      </c>
      <c r="C33" s="56" t="s">
        <v>4</v>
      </c>
      <c r="D33" s="5">
        <v>0.47981698945650425</v>
      </c>
      <c r="E33" s="5">
        <v>0.11412733551470489</v>
      </c>
      <c r="F33" s="5">
        <v>0.27860353697179674</v>
      </c>
      <c r="G33" s="5">
        <v>1.6384061953761658E-2</v>
      </c>
      <c r="H33" s="6">
        <v>0.11106807610323242</v>
      </c>
      <c r="I33" s="54" t="s">
        <v>22</v>
      </c>
      <c r="J33" s="56" t="s">
        <v>4</v>
      </c>
      <c r="K33" s="5">
        <v>0.51004304296923419</v>
      </c>
      <c r="L33" s="5">
        <v>0.1456466561588575</v>
      </c>
      <c r="M33" s="5">
        <v>0.19967002181870017</v>
      </c>
      <c r="N33" s="5">
        <v>2.1581424636666735E-2</v>
      </c>
      <c r="O33" s="6">
        <v>0.12305885441654146</v>
      </c>
      <c r="P33" s="14">
        <f t="shared" si="4"/>
        <v>1</v>
      </c>
      <c r="Q33" s="54" t="s">
        <v>22</v>
      </c>
      <c r="R33" s="56" t="s">
        <v>4</v>
      </c>
      <c r="S33" s="5">
        <v>0.4495386293340925</v>
      </c>
      <c r="T33" s="9">
        <v>9.0317470298454605E-2</v>
      </c>
      <c r="U33" s="5">
        <v>0.35269535775215505</v>
      </c>
      <c r="V33" s="5">
        <v>6.7712495258407035E-3</v>
      </c>
      <c r="W33" s="6">
        <v>0.10067729308945701</v>
      </c>
      <c r="X33" s="27">
        <f t="shared" si="5"/>
        <v>1</v>
      </c>
      <c r="Y33" s="54" t="s">
        <v>22</v>
      </c>
      <c r="Z33" s="56" t="s">
        <v>4</v>
      </c>
      <c r="AA33" s="5">
        <v>0.47628410217332001</v>
      </c>
      <c r="AB33" s="9">
        <v>8.7028009841882512E-2</v>
      </c>
      <c r="AC33" s="5">
        <v>0.30284337502587488</v>
      </c>
      <c r="AD33" s="5">
        <v>2.9065916314066954E-2</v>
      </c>
      <c r="AE33" s="6">
        <v>0.10477859664485571</v>
      </c>
      <c r="AF33" s="28"/>
      <c r="AG33" s="61" t="s">
        <v>22</v>
      </c>
      <c r="AH33" s="15" t="s">
        <v>4</v>
      </c>
      <c r="AI33" s="16">
        <v>0.72671847192658101</v>
      </c>
      <c r="AJ33" s="16">
        <v>5.9327892245836837E-2</v>
      </c>
      <c r="AK33" s="16">
        <v>0.16308214028882415</v>
      </c>
      <c r="AL33" s="16">
        <v>1.9111868914703321E-2</v>
      </c>
      <c r="AM33" s="16">
        <v>3.1759626624054724E-2</v>
      </c>
      <c r="AN33" s="28"/>
      <c r="AO33" s="61" t="s">
        <v>22</v>
      </c>
      <c r="AP33" s="15" t="s">
        <v>4</v>
      </c>
      <c r="AQ33" s="16">
        <v>0.73790794778929114</v>
      </c>
      <c r="AR33" s="16">
        <v>0.12715201056108916</v>
      </c>
      <c r="AS33" s="16">
        <v>3.6454661238517927E-2</v>
      </c>
      <c r="AT33" s="16">
        <v>0</v>
      </c>
      <c r="AU33" s="16">
        <v>9.8485380411101775E-2</v>
      </c>
      <c r="AV33" s="28"/>
    </row>
    <row r="34" spans="2:48" x14ac:dyDescent="0.35">
      <c r="B34" s="54" t="s">
        <v>23</v>
      </c>
      <c r="C34" s="56" t="s">
        <v>4</v>
      </c>
      <c r="D34" s="5">
        <v>0.43317248293595534</v>
      </c>
      <c r="E34" s="5">
        <v>0.14220245658653605</v>
      </c>
      <c r="F34" s="5">
        <v>0.30007575903121581</v>
      </c>
      <c r="G34" s="5">
        <v>2.6454278547261522E-2</v>
      </c>
      <c r="H34" s="6">
        <v>9.8095022899031256E-2</v>
      </c>
      <c r="I34" s="54" t="s">
        <v>23</v>
      </c>
      <c r="J34" s="56" t="s">
        <v>4</v>
      </c>
      <c r="K34" s="5">
        <v>0.49445355178238326</v>
      </c>
      <c r="L34" s="5">
        <v>0.14890781821481619</v>
      </c>
      <c r="M34" s="5">
        <v>0.20516173188733913</v>
      </c>
      <c r="N34" s="5">
        <v>3.6647961558309468E-2</v>
      </c>
      <c r="O34" s="6">
        <v>0.11482893655715186</v>
      </c>
      <c r="P34" s="14">
        <f t="shared" si="4"/>
        <v>0.99999999999999989</v>
      </c>
      <c r="Q34" s="54" t="s">
        <v>23</v>
      </c>
      <c r="R34" s="56" t="s">
        <v>4</v>
      </c>
      <c r="S34" s="5">
        <v>0.37871587836756976</v>
      </c>
      <c r="T34" s="5">
        <v>0.15489183737876416</v>
      </c>
      <c r="U34" s="5">
        <v>0.34906568794530607</v>
      </c>
      <c r="V34" s="5">
        <v>1.4269645959309961E-2</v>
      </c>
      <c r="W34" s="6">
        <v>0.10305695034904937</v>
      </c>
      <c r="X34" s="27">
        <f t="shared" si="5"/>
        <v>0.99999999999999922</v>
      </c>
      <c r="Y34" s="54" t="s">
        <v>23</v>
      </c>
      <c r="Z34" s="56" t="s">
        <v>4</v>
      </c>
      <c r="AA34" s="5">
        <v>0.37859589393433218</v>
      </c>
      <c r="AB34" s="5">
        <v>0.11930233514873202</v>
      </c>
      <c r="AC34" s="5">
        <v>0.41669960929928046</v>
      </c>
      <c r="AD34" s="5">
        <v>2.0213709811330926E-2</v>
      </c>
      <c r="AE34" s="6">
        <v>6.5188451806324432E-2</v>
      </c>
      <c r="AF34" s="28"/>
      <c r="AG34" s="61" t="s">
        <v>23</v>
      </c>
      <c r="AH34" s="15" t="s">
        <v>4</v>
      </c>
      <c r="AI34" s="16">
        <v>0.69367561791271393</v>
      </c>
      <c r="AJ34" s="16">
        <v>7.0491240439131839E-2</v>
      </c>
      <c r="AK34" s="16">
        <v>0.18183862731314193</v>
      </c>
      <c r="AL34" s="16">
        <v>2.8131095818799325E-2</v>
      </c>
      <c r="AM34" s="16">
        <v>2.5863418516212877E-2</v>
      </c>
      <c r="AN34" s="28"/>
      <c r="AO34" s="61" t="s">
        <v>23</v>
      </c>
      <c r="AP34" s="15" t="s">
        <v>4</v>
      </c>
      <c r="AQ34" s="16">
        <v>0.64195225893591534</v>
      </c>
      <c r="AR34" s="16">
        <v>8.9766736997329524E-2</v>
      </c>
      <c r="AS34" s="16">
        <v>0.11566093227728538</v>
      </c>
      <c r="AT34" s="16">
        <v>1.2407363575427639E-2</v>
      </c>
      <c r="AU34" s="16">
        <v>0.14021270821404214</v>
      </c>
      <c r="AV34" s="28"/>
    </row>
    <row r="35" spans="2:48" x14ac:dyDescent="0.35">
      <c r="B35" s="54" t="s">
        <v>24</v>
      </c>
      <c r="C35" s="56" t="s">
        <v>4</v>
      </c>
      <c r="D35" s="5">
        <v>0.45177454657158583</v>
      </c>
      <c r="E35" s="5">
        <v>0.12091238332758741</v>
      </c>
      <c r="F35" s="5">
        <v>0.35358412791719201</v>
      </c>
      <c r="G35" s="5">
        <v>8.7689190619421233E-3</v>
      </c>
      <c r="H35" s="6">
        <v>6.4960023121692523E-2</v>
      </c>
      <c r="I35" s="54" t="s">
        <v>24</v>
      </c>
      <c r="J35" s="56" t="s">
        <v>4</v>
      </c>
      <c r="K35" s="5">
        <v>0.48403274786514283</v>
      </c>
      <c r="L35" s="5">
        <v>0.14745647379104085</v>
      </c>
      <c r="M35" s="5">
        <v>0.29337116639236033</v>
      </c>
      <c r="N35" s="5">
        <v>6.5289707487871445E-3</v>
      </c>
      <c r="O35" s="6">
        <v>6.8610641202668701E-2</v>
      </c>
      <c r="P35" s="14">
        <f t="shared" si="4"/>
        <v>0.99999999999999978</v>
      </c>
      <c r="Q35" s="54" t="s">
        <v>24</v>
      </c>
      <c r="R35" s="56" t="s">
        <v>4</v>
      </c>
      <c r="S35" s="5">
        <v>0.43708429510805769</v>
      </c>
      <c r="T35" s="5">
        <v>0.11119043892664635</v>
      </c>
      <c r="U35" s="5">
        <v>0.38438834820306261</v>
      </c>
      <c r="V35" s="5">
        <v>1.0553989608267903E-2</v>
      </c>
      <c r="W35" s="6">
        <v>5.6782928153965392E-2</v>
      </c>
      <c r="X35" s="27">
        <f t="shared" si="5"/>
        <v>0.99999999999999989</v>
      </c>
      <c r="Y35" s="54" t="s">
        <v>24</v>
      </c>
      <c r="Z35" s="56" t="s">
        <v>4</v>
      </c>
      <c r="AA35" s="5">
        <v>0.39440245975812499</v>
      </c>
      <c r="AB35" s="5">
        <v>6.150381853729938E-2</v>
      </c>
      <c r="AC35" s="5">
        <v>0.44323005756947398</v>
      </c>
      <c r="AD35" s="5">
        <v>8.8085309037866447E-3</v>
      </c>
      <c r="AE35" s="6">
        <v>9.2055133231315048E-2</v>
      </c>
      <c r="AF35" s="28"/>
      <c r="AG35" s="61" t="s">
        <v>24</v>
      </c>
      <c r="AH35" s="15" t="s">
        <v>4</v>
      </c>
      <c r="AI35" s="16">
        <v>0.83202136460717924</v>
      </c>
      <c r="AJ35" s="16">
        <v>4.4724855319283718E-2</v>
      </c>
      <c r="AK35" s="16">
        <v>9.6892938547621321E-2</v>
      </c>
      <c r="AL35" s="16">
        <v>1.308340732798372E-2</v>
      </c>
      <c r="AM35" s="16">
        <v>1.3277434197931922E-2</v>
      </c>
      <c r="AN35" s="28"/>
      <c r="AO35" s="61" t="s">
        <v>24</v>
      </c>
      <c r="AP35" s="15" t="s">
        <v>4</v>
      </c>
      <c r="AQ35" s="16">
        <v>0.7043155525734881</v>
      </c>
      <c r="AR35" s="16">
        <v>6.2122165603194619E-2</v>
      </c>
      <c r="AS35" s="16">
        <v>6.4869744545251296E-2</v>
      </c>
      <c r="AT35" s="16">
        <v>0</v>
      </c>
      <c r="AU35" s="16">
        <v>0.16869253727806605</v>
      </c>
      <c r="AV35" s="28"/>
    </row>
    <row r="36" spans="2:48" x14ac:dyDescent="0.35">
      <c r="B36" s="54" t="s">
        <v>25</v>
      </c>
      <c r="C36" s="56" t="s">
        <v>4</v>
      </c>
      <c r="D36" s="5">
        <v>0.47454174693161139</v>
      </c>
      <c r="E36" s="5">
        <v>0.12360188347892245</v>
      </c>
      <c r="F36" s="5">
        <v>0.28568055042349227</v>
      </c>
      <c r="G36" s="5">
        <v>3.629700001268809E-2</v>
      </c>
      <c r="H36" s="6">
        <v>7.9878819153285818E-2</v>
      </c>
      <c r="I36" s="54" t="s">
        <v>25</v>
      </c>
      <c r="J36" s="56" t="s">
        <v>4</v>
      </c>
      <c r="K36" s="5">
        <v>0.51805912444087787</v>
      </c>
      <c r="L36" s="5">
        <v>0.15566997257472598</v>
      </c>
      <c r="M36" s="5">
        <v>0.2120037762377151</v>
      </c>
      <c r="N36" s="5">
        <v>3.1451883952185213E-2</v>
      </c>
      <c r="O36" s="6">
        <v>8.2815242794495855E-2</v>
      </c>
      <c r="P36" s="14">
        <f t="shared" si="4"/>
        <v>1</v>
      </c>
      <c r="Q36" s="54" t="s">
        <v>25</v>
      </c>
      <c r="R36" s="56" t="s">
        <v>4</v>
      </c>
      <c r="S36" s="5">
        <v>0.4395747716604223</v>
      </c>
      <c r="T36" s="5">
        <v>0.11231284718290044</v>
      </c>
      <c r="U36" s="5">
        <v>0.32029933988166615</v>
      </c>
      <c r="V36" s="5">
        <v>5.6807245716148161E-2</v>
      </c>
      <c r="W36" s="6">
        <v>7.1005795558862952E-2</v>
      </c>
      <c r="X36" s="27">
        <f t="shared" si="5"/>
        <v>1</v>
      </c>
      <c r="Y36" s="54" t="s">
        <v>25</v>
      </c>
      <c r="Z36" s="56" t="s">
        <v>4</v>
      </c>
      <c r="AA36" s="5">
        <v>0.41169041665461514</v>
      </c>
      <c r="AB36" s="5">
        <v>6.0561266400658412E-2</v>
      </c>
      <c r="AC36" s="5">
        <v>0.42048745020627187</v>
      </c>
      <c r="AD36" s="5">
        <v>2.4098599730381573E-2</v>
      </c>
      <c r="AE36" s="6">
        <v>8.3162267008072915E-2</v>
      </c>
      <c r="AF36" s="28"/>
      <c r="AG36" s="61" t="s">
        <v>25</v>
      </c>
      <c r="AH36" s="15" t="s">
        <v>4</v>
      </c>
      <c r="AI36" s="16">
        <v>0.69385823597046148</v>
      </c>
      <c r="AJ36" s="16">
        <v>6.8757434476761414E-2</v>
      </c>
      <c r="AK36" s="16">
        <v>0.16272727418097493</v>
      </c>
      <c r="AL36" s="16">
        <v>3.3758011656030873E-2</v>
      </c>
      <c r="AM36" s="16">
        <v>4.0899043715771362E-2</v>
      </c>
      <c r="AN36" s="28"/>
      <c r="AO36" s="61" t="s">
        <v>25</v>
      </c>
      <c r="AP36" s="15" t="s">
        <v>4</v>
      </c>
      <c r="AQ36" s="16">
        <v>0.71142462374032645</v>
      </c>
      <c r="AR36" s="16">
        <v>0.19092917980433333</v>
      </c>
      <c r="AS36" s="16">
        <v>6.3494937944330726E-3</v>
      </c>
      <c r="AT36" s="16">
        <v>0</v>
      </c>
      <c r="AU36" s="16">
        <v>9.1296702660907156E-2</v>
      </c>
      <c r="AV36" s="28"/>
    </row>
    <row r="37" spans="2:48" x14ac:dyDescent="0.35">
      <c r="B37" s="54" t="s">
        <v>26</v>
      </c>
      <c r="C37" s="56" t="s">
        <v>4</v>
      </c>
      <c r="D37" s="5">
        <v>0.37682766546541141</v>
      </c>
      <c r="E37" s="5">
        <v>0.13414897969187298</v>
      </c>
      <c r="F37" s="5">
        <v>0.26543042509485687</v>
      </c>
      <c r="G37" s="5">
        <v>5.8734419403204181E-2</v>
      </c>
      <c r="H37" s="6">
        <v>0.16485851034465446</v>
      </c>
      <c r="I37" s="54" t="s">
        <v>26</v>
      </c>
      <c r="J37" s="56" t="s">
        <v>4</v>
      </c>
      <c r="K37" s="5">
        <v>0.43119487960975539</v>
      </c>
      <c r="L37" s="5">
        <v>0.149124302881253</v>
      </c>
      <c r="M37" s="5">
        <v>0.19211959925629979</v>
      </c>
      <c r="N37" s="5">
        <v>6.3964046000253669E-2</v>
      </c>
      <c r="O37" s="6">
        <v>0.16359717225243806</v>
      </c>
      <c r="P37" s="14">
        <f t="shared" si="4"/>
        <v>0.99999999999999989</v>
      </c>
      <c r="Q37" s="54" t="s">
        <v>26</v>
      </c>
      <c r="R37" s="56" t="s">
        <v>4</v>
      </c>
      <c r="S37" s="5">
        <v>0.35613237551469734</v>
      </c>
      <c r="T37" s="5">
        <v>0.11580604300392291</v>
      </c>
      <c r="U37" s="5">
        <v>0.24339630853732577</v>
      </c>
      <c r="V37" s="5">
        <v>9.5749040280268163E-2</v>
      </c>
      <c r="W37" s="6">
        <v>0.18891623266378602</v>
      </c>
      <c r="X37" s="27">
        <f t="shared" si="5"/>
        <v>1.0000000000000002</v>
      </c>
      <c r="Y37" s="54" t="s">
        <v>26</v>
      </c>
      <c r="Z37" s="56" t="s">
        <v>4</v>
      </c>
      <c r="AA37" s="5">
        <v>0.28495897459422598</v>
      </c>
      <c r="AB37" s="5">
        <v>0.11441835507735938</v>
      </c>
      <c r="AC37" s="5">
        <v>0.41132971341141128</v>
      </c>
      <c r="AD37" s="5">
        <v>3.2699033276474977E-2</v>
      </c>
      <c r="AE37" s="6">
        <v>0.15659392364052854</v>
      </c>
      <c r="AF37" s="28"/>
      <c r="AG37" s="61" t="s">
        <v>26</v>
      </c>
      <c r="AH37" s="15" t="s">
        <v>4</v>
      </c>
      <c r="AI37" s="16">
        <v>0.54019517477577061</v>
      </c>
      <c r="AJ37" s="16">
        <v>8.4563138271189789E-2</v>
      </c>
      <c r="AK37" s="16">
        <v>0.27955072105576129</v>
      </c>
      <c r="AL37" s="16">
        <v>4.5866218936282913E-2</v>
      </c>
      <c r="AM37" s="16">
        <v>4.9824746960995363E-2</v>
      </c>
      <c r="AN37" s="28"/>
      <c r="AO37" s="61" t="s">
        <v>26</v>
      </c>
      <c r="AP37" s="15" t="s">
        <v>4</v>
      </c>
      <c r="AQ37" s="16">
        <v>0.55063197097091687</v>
      </c>
      <c r="AR37" s="16">
        <v>0.10863294151139975</v>
      </c>
      <c r="AS37" s="16">
        <v>0.10754901822483585</v>
      </c>
      <c r="AT37" s="16">
        <v>0</v>
      </c>
      <c r="AU37" s="16">
        <v>0.23318606929284758</v>
      </c>
      <c r="AV37" s="28"/>
    </row>
    <row r="38" spans="2:48" x14ac:dyDescent="0.35">
      <c r="B38" s="54" t="s">
        <v>27</v>
      </c>
      <c r="C38" s="56" t="s">
        <v>4</v>
      </c>
      <c r="D38" s="5">
        <v>0.44990742657524352</v>
      </c>
      <c r="E38" s="5">
        <v>0.13209644487358591</v>
      </c>
      <c r="F38" s="5">
        <v>0.30596813793890315</v>
      </c>
      <c r="G38" s="5">
        <v>1.7938145957881638E-2</v>
      </c>
      <c r="H38" s="6">
        <v>9.4089844654385663E-2</v>
      </c>
      <c r="I38" s="54" t="s">
        <v>27</v>
      </c>
      <c r="J38" s="56" t="s">
        <v>4</v>
      </c>
      <c r="K38" s="5">
        <v>0.49050441584591065</v>
      </c>
      <c r="L38" s="5">
        <v>0.15113935413628996</v>
      </c>
      <c r="M38" s="5">
        <v>0.26771958791378081</v>
      </c>
      <c r="N38" s="5">
        <v>2.3525301619349136E-2</v>
      </c>
      <c r="O38" s="6">
        <v>6.7111340484670823E-2</v>
      </c>
      <c r="P38" s="14">
        <f t="shared" si="4"/>
        <v>1.0000000000000013</v>
      </c>
      <c r="Q38" s="54" t="s">
        <v>27</v>
      </c>
      <c r="R38" s="56" t="s">
        <v>4</v>
      </c>
      <c r="S38" s="5">
        <v>0.4289766564664873</v>
      </c>
      <c r="T38" s="5">
        <v>0.11362735563539503</v>
      </c>
      <c r="U38" s="5">
        <v>0.31095273168682591</v>
      </c>
      <c r="V38" s="5">
        <v>1.2502422872844839E-2</v>
      </c>
      <c r="W38" s="6">
        <v>0.13394083333844681</v>
      </c>
      <c r="X38" s="27">
        <f t="shared" si="5"/>
        <v>1</v>
      </c>
      <c r="Y38" s="54" t="s">
        <v>27</v>
      </c>
      <c r="Z38" s="56" t="s">
        <v>4</v>
      </c>
      <c r="AA38" s="5">
        <v>0.39661292282055821</v>
      </c>
      <c r="AB38" s="5">
        <v>0.1233144194111425</v>
      </c>
      <c r="AC38" s="5">
        <v>0.38380206455563087</v>
      </c>
      <c r="AD38" s="5">
        <v>1.5393242656331794E-2</v>
      </c>
      <c r="AE38" s="6">
        <v>8.0877350556336366E-2</v>
      </c>
      <c r="AF38" s="28"/>
      <c r="AG38" s="61" t="s">
        <v>27</v>
      </c>
      <c r="AH38" s="15" t="s">
        <v>4</v>
      </c>
      <c r="AI38" s="16">
        <v>0.77144518660254513</v>
      </c>
      <c r="AJ38" s="16">
        <v>6.0822195892172332E-2</v>
      </c>
      <c r="AK38" s="16">
        <v>0.10354092698239568</v>
      </c>
      <c r="AL38" s="16">
        <v>2.5569259173836456E-2</v>
      </c>
      <c r="AM38" s="16">
        <v>3.862243134905035E-2</v>
      </c>
      <c r="AN38" s="28"/>
      <c r="AO38" s="61" t="s">
        <v>27</v>
      </c>
      <c r="AP38" s="15" t="s">
        <v>4</v>
      </c>
      <c r="AQ38" s="16">
        <v>0.64361207668946196</v>
      </c>
      <c r="AR38" s="16">
        <v>0.14930142645947522</v>
      </c>
      <c r="AS38" s="16">
        <v>3.7319612983161603E-2</v>
      </c>
      <c r="AT38" s="16">
        <v>0</v>
      </c>
      <c r="AU38" s="16">
        <v>0.16976688386790117</v>
      </c>
      <c r="AV38" s="28"/>
    </row>
    <row r="39" spans="2:48" x14ac:dyDescent="0.35">
      <c r="B39" s="54" t="s">
        <v>28</v>
      </c>
      <c r="C39" s="56" t="s">
        <v>4</v>
      </c>
      <c r="D39" s="5">
        <v>0.47713301917797912</v>
      </c>
      <c r="E39" s="5">
        <v>0.15388154000915655</v>
      </c>
      <c r="F39" s="5">
        <v>0.25285343506911778</v>
      </c>
      <c r="G39" s="5">
        <v>2.9225156724770301E-2</v>
      </c>
      <c r="H39" s="6">
        <v>8.6906849018976232E-2</v>
      </c>
      <c r="I39" s="54" t="s">
        <v>28</v>
      </c>
      <c r="J39" s="56" t="s">
        <v>4</v>
      </c>
      <c r="K39" s="5">
        <v>0.48722327397604009</v>
      </c>
      <c r="L39" s="5">
        <v>0.16619656489844511</v>
      </c>
      <c r="M39" s="5">
        <v>0.2199593330853207</v>
      </c>
      <c r="N39" s="5">
        <v>4.4150654910680612E-2</v>
      </c>
      <c r="O39" s="6">
        <v>8.2470173129513408E-2</v>
      </c>
      <c r="P39" s="14">
        <f t="shared" si="4"/>
        <v>0.99999999999999989</v>
      </c>
      <c r="Q39" s="54" t="s">
        <v>28</v>
      </c>
      <c r="R39" s="56" t="s">
        <v>4</v>
      </c>
      <c r="S39" s="5">
        <v>0.46176518108109144</v>
      </c>
      <c r="T39" s="5">
        <v>0.221609664118467</v>
      </c>
      <c r="U39" s="5">
        <v>0.21653133120408966</v>
      </c>
      <c r="V39" s="5">
        <v>3.5479137767430294E-2</v>
      </c>
      <c r="W39" s="6">
        <v>6.4614685828921797E-2</v>
      </c>
      <c r="X39" s="27">
        <f t="shared" si="5"/>
        <v>1.0000000000000002</v>
      </c>
      <c r="Y39" s="54" t="s">
        <v>28</v>
      </c>
      <c r="Z39" s="56" t="s">
        <v>4</v>
      </c>
      <c r="AA39" s="5">
        <v>0.4759380372177478</v>
      </c>
      <c r="AB39" s="5">
        <v>0.1138288347865999</v>
      </c>
      <c r="AC39" s="5">
        <v>0.2953150534352077</v>
      </c>
      <c r="AD39" s="5">
        <v>1.452230402802931E-2</v>
      </c>
      <c r="AE39" s="6">
        <v>0.10039577053241516</v>
      </c>
      <c r="AF39" s="28"/>
      <c r="AG39" s="61" t="s">
        <v>28</v>
      </c>
      <c r="AH39" s="15" t="s">
        <v>4</v>
      </c>
      <c r="AI39" s="16">
        <v>0.75297665368454159</v>
      </c>
      <c r="AJ39" s="16">
        <v>7.092389362929824E-2</v>
      </c>
      <c r="AK39" s="16">
        <v>0.12168066567299193</v>
      </c>
      <c r="AL39" s="16">
        <v>2.7358857935617882E-2</v>
      </c>
      <c r="AM39" s="16">
        <v>2.7059929077550358E-2</v>
      </c>
      <c r="AN39" s="28"/>
      <c r="AO39" s="61" t="s">
        <v>28</v>
      </c>
      <c r="AP39" s="15" t="s">
        <v>4</v>
      </c>
      <c r="AQ39" s="16">
        <v>0.7715615284685633</v>
      </c>
      <c r="AR39" s="16">
        <v>7.8165435249542531E-2</v>
      </c>
      <c r="AS39" s="16">
        <v>4.5547248015926578E-2</v>
      </c>
      <c r="AT39" s="16">
        <v>0</v>
      </c>
      <c r="AU39" s="16">
        <v>0.10472578826596754</v>
      </c>
      <c r="AV39" s="28"/>
    </row>
    <row r="40" spans="2:48" x14ac:dyDescent="0.35">
      <c r="B40" s="54" t="s">
        <v>29</v>
      </c>
      <c r="C40" s="56" t="s">
        <v>4</v>
      </c>
      <c r="D40" s="5">
        <v>0.48144697630825167</v>
      </c>
      <c r="E40" s="5">
        <v>0.13897000336638307</v>
      </c>
      <c r="F40" s="5">
        <v>0.27879293591179322</v>
      </c>
      <c r="G40" s="5">
        <v>1.1049405136713326E-2</v>
      </c>
      <c r="H40" s="6">
        <v>8.9740679276858651E-2</v>
      </c>
      <c r="I40" s="54" t="s">
        <v>29</v>
      </c>
      <c r="J40" s="56" t="s">
        <v>4</v>
      </c>
      <c r="K40" s="5">
        <v>0.48369776762915395</v>
      </c>
      <c r="L40" s="5">
        <v>0.14008304676411149</v>
      </c>
      <c r="M40" s="5">
        <v>0.27299996040352759</v>
      </c>
      <c r="N40" s="5">
        <v>1.2433160835970538E-2</v>
      </c>
      <c r="O40" s="6">
        <v>9.0786064367236435E-2</v>
      </c>
      <c r="P40" s="14">
        <f t="shared" si="4"/>
        <v>1</v>
      </c>
      <c r="Q40" s="54" t="s">
        <v>29</v>
      </c>
      <c r="R40" s="56" t="s">
        <v>4</v>
      </c>
      <c r="S40" s="5">
        <v>0.46551115890602007</v>
      </c>
      <c r="T40" s="5">
        <v>0.14671937573907218</v>
      </c>
      <c r="U40" s="5">
        <v>0.29375993908041964</v>
      </c>
      <c r="V40" s="5">
        <v>8.9469341181548506E-3</v>
      </c>
      <c r="W40" s="6">
        <v>8.5062592156333161E-2</v>
      </c>
      <c r="X40" s="27">
        <f t="shared" si="5"/>
        <v>0.99999999999999989</v>
      </c>
      <c r="Y40" s="54" t="s">
        <v>29</v>
      </c>
      <c r="Z40" s="56" t="s">
        <v>4</v>
      </c>
      <c r="AA40" s="5">
        <v>0.54156094991019521</v>
      </c>
      <c r="AB40" s="5">
        <v>7.118316550015831E-2</v>
      </c>
      <c r="AC40" s="5">
        <v>0.28658594980549656</v>
      </c>
      <c r="AD40" s="5">
        <v>0</v>
      </c>
      <c r="AE40" s="6">
        <v>0.10066993478414971</v>
      </c>
      <c r="AF40" s="28"/>
      <c r="AG40" s="61" t="s">
        <v>29</v>
      </c>
      <c r="AH40" s="15" t="s">
        <v>4</v>
      </c>
      <c r="AI40" s="16">
        <v>0.70547865709992541</v>
      </c>
      <c r="AJ40" s="16">
        <v>6.4659397088058235E-2</v>
      </c>
      <c r="AK40" s="16">
        <v>0.13465117903888238</v>
      </c>
      <c r="AL40" s="16">
        <v>1.3527051206701101E-2</v>
      </c>
      <c r="AM40" s="16">
        <v>8.1683715566432905E-2</v>
      </c>
      <c r="AN40" s="28"/>
      <c r="AO40" s="61" t="s">
        <v>29</v>
      </c>
      <c r="AP40" s="15" t="s">
        <v>4</v>
      </c>
      <c r="AQ40" s="16">
        <v>0.77139992613300767</v>
      </c>
      <c r="AR40" s="16">
        <v>0.13945385557566867</v>
      </c>
      <c r="AS40" s="16">
        <v>3.0381229435051879E-2</v>
      </c>
      <c r="AT40" s="16">
        <v>0</v>
      </c>
      <c r="AU40" s="16">
        <v>5.876498885627178E-2</v>
      </c>
      <c r="AV40" s="28"/>
    </row>
    <row r="41" spans="2:48" x14ac:dyDescent="0.35">
      <c r="B41" s="54" t="s">
        <v>30</v>
      </c>
      <c r="C41" s="56" t="s">
        <v>4</v>
      </c>
      <c r="D41" s="5">
        <v>0.56247777132772792</v>
      </c>
      <c r="E41" s="5">
        <v>0.22746773786474259</v>
      </c>
      <c r="F41" s="5">
        <v>0.13397471755505266</v>
      </c>
      <c r="G41" s="5">
        <v>7.9621522590875866E-3</v>
      </c>
      <c r="H41" s="6">
        <v>6.8117620993389347E-2</v>
      </c>
      <c r="I41" s="54" t="s">
        <v>31</v>
      </c>
      <c r="J41" s="56" t="s">
        <v>4</v>
      </c>
      <c r="K41" s="5">
        <v>0.54252270000951508</v>
      </c>
      <c r="L41" s="5">
        <v>0.24422534277643387</v>
      </c>
      <c r="M41" s="5">
        <v>0.11944865060363263</v>
      </c>
      <c r="N41" s="5">
        <v>7.4485139957750331E-3</v>
      </c>
      <c r="O41" s="6">
        <v>8.63547926146436E-2</v>
      </c>
      <c r="P41" s="14">
        <f t="shared" si="4"/>
        <v>1.0000000000000002</v>
      </c>
      <c r="Q41" s="54" t="s">
        <v>31</v>
      </c>
      <c r="R41" s="56" t="s">
        <v>4</v>
      </c>
      <c r="S41" s="5">
        <v>0.59211345348478928</v>
      </c>
      <c r="T41" s="5">
        <v>0.19625521318250883</v>
      </c>
      <c r="U41" s="5">
        <v>0.16176928494230472</v>
      </c>
      <c r="V41" s="5">
        <v>9.048553818248626E-3</v>
      </c>
      <c r="W41" s="6">
        <v>4.0813494572148723E-2</v>
      </c>
      <c r="X41" s="27">
        <f t="shared" si="5"/>
        <v>1.0000000000000002</v>
      </c>
      <c r="Y41" s="54" t="s">
        <v>31</v>
      </c>
      <c r="Z41" s="56" t="s">
        <v>4</v>
      </c>
      <c r="AA41" s="5">
        <v>0.4989866925107983</v>
      </c>
      <c r="AB41" s="5">
        <v>0.15375813867755861</v>
      </c>
      <c r="AC41" s="5">
        <v>0.24563069450663907</v>
      </c>
      <c r="AD41" s="5">
        <v>1.06827732498718E-2</v>
      </c>
      <c r="AE41" s="6">
        <v>9.0941701055132274E-2</v>
      </c>
      <c r="AF41" s="28"/>
      <c r="AG41" s="61" t="s">
        <v>31</v>
      </c>
      <c r="AH41" s="15" t="s">
        <v>4</v>
      </c>
      <c r="AI41" s="16">
        <v>0.88640815448736532</v>
      </c>
      <c r="AJ41" s="16">
        <v>7.2598433291395828E-2</v>
      </c>
      <c r="AK41" s="16">
        <v>2.2353329504989479E-2</v>
      </c>
      <c r="AL41" s="16">
        <v>9.6674924230002509E-3</v>
      </c>
      <c r="AM41" s="16">
        <v>8.9725902932491844E-3</v>
      </c>
      <c r="AN41" s="28"/>
      <c r="AO41" s="61" t="s">
        <v>31</v>
      </c>
      <c r="AP41" s="15" t="s">
        <v>4</v>
      </c>
      <c r="AQ41" s="16">
        <v>0.73790794778929114</v>
      </c>
      <c r="AR41" s="16">
        <v>0.12715201056108916</v>
      </c>
      <c r="AS41" s="16">
        <v>3.6454661238517927E-2</v>
      </c>
      <c r="AT41" s="16">
        <v>0</v>
      </c>
      <c r="AU41" s="16">
        <v>9.8485380411101775E-2</v>
      </c>
      <c r="AV41" s="28"/>
    </row>
    <row r="42" spans="2:48" x14ac:dyDescent="0.35">
      <c r="B42" s="54" t="s">
        <v>1</v>
      </c>
      <c r="C42" s="56" t="s">
        <v>4</v>
      </c>
      <c r="D42" s="5">
        <v>0.50379324685904603</v>
      </c>
      <c r="E42" s="5">
        <v>0.1360756492361411</v>
      </c>
      <c r="F42" s="5">
        <v>0.25624903359188306</v>
      </c>
      <c r="G42" s="5">
        <v>1.1735008553137279E-2</v>
      </c>
      <c r="H42" s="6">
        <v>9.214706175979244E-2</v>
      </c>
      <c r="I42" s="54" t="s">
        <v>1</v>
      </c>
      <c r="J42" s="56" t="s">
        <v>4</v>
      </c>
      <c r="K42" s="5">
        <v>0.507164023303325</v>
      </c>
      <c r="L42" s="5">
        <v>0.14051518537583657</v>
      </c>
      <c r="M42" s="5">
        <v>0.25101432478021218</v>
      </c>
      <c r="N42" s="5">
        <v>8.2493814088279455E-3</v>
      </c>
      <c r="O42" s="6">
        <v>9.3057085131798348E-2</v>
      </c>
      <c r="P42" s="14">
        <f t="shared" si="4"/>
        <v>1</v>
      </c>
      <c r="Q42" s="54" t="s">
        <v>1</v>
      </c>
      <c r="R42" s="56" t="s">
        <v>4</v>
      </c>
      <c r="S42" s="5">
        <v>0.49265562722488598</v>
      </c>
      <c r="T42" s="5">
        <v>0.13212146689742421</v>
      </c>
      <c r="U42" s="5">
        <v>0.2636553398050307</v>
      </c>
      <c r="V42" s="5">
        <v>1.8163202119141075E-2</v>
      </c>
      <c r="W42" s="6">
        <v>9.340436395351813E-2</v>
      </c>
      <c r="X42" s="27">
        <f t="shared" si="5"/>
        <v>1</v>
      </c>
      <c r="Y42" s="54" t="s">
        <v>1</v>
      </c>
      <c r="Z42" s="56" t="s">
        <v>4</v>
      </c>
      <c r="AA42" s="5">
        <v>0.58116777407409359</v>
      </c>
      <c r="AB42" s="5">
        <v>6.0154986991252463E-2</v>
      </c>
      <c r="AC42" s="5">
        <v>0.30022914490668223</v>
      </c>
      <c r="AD42" s="5">
        <v>1.6182199662412629E-2</v>
      </c>
      <c r="AE42" s="6">
        <v>4.2265894365558596E-2</v>
      </c>
      <c r="AF42" s="28"/>
      <c r="AG42" s="61" t="s">
        <v>1</v>
      </c>
      <c r="AH42" s="15" t="s">
        <v>4</v>
      </c>
      <c r="AI42" s="16">
        <v>0.80120214670175327</v>
      </c>
      <c r="AJ42" s="16">
        <v>9.9022432901206783E-2</v>
      </c>
      <c r="AK42" s="16">
        <v>4.8816901791653329E-2</v>
      </c>
      <c r="AL42" s="16">
        <v>7.4551632062838519E-3</v>
      </c>
      <c r="AM42" s="16">
        <v>4.350335539910271E-2</v>
      </c>
      <c r="AN42" s="28"/>
      <c r="AO42" s="61" t="s">
        <v>1</v>
      </c>
      <c r="AP42" s="15" t="s">
        <v>4</v>
      </c>
      <c r="AQ42" s="16">
        <v>0.73738668439774602</v>
      </c>
      <c r="AR42" s="16">
        <v>0.14014234856103111</v>
      </c>
      <c r="AS42" s="16">
        <v>1.4658139411458056E-2</v>
      </c>
      <c r="AT42" s="16">
        <v>0</v>
      </c>
      <c r="AU42" s="16">
        <v>0.10781282762976471</v>
      </c>
      <c r="AV42" s="28"/>
    </row>
    <row r="43" spans="2:48" x14ac:dyDescent="0.35">
      <c r="B43" s="54" t="s">
        <v>32</v>
      </c>
      <c r="C43" s="56" t="s">
        <v>4</v>
      </c>
      <c r="D43" s="5">
        <v>0.51678665611171337</v>
      </c>
      <c r="E43" s="5">
        <v>0.14764958378808285</v>
      </c>
      <c r="F43" s="5">
        <v>0.21135815846350253</v>
      </c>
      <c r="G43" s="5">
        <v>6.546904999717649E-3</v>
      </c>
      <c r="H43" s="6">
        <v>0.11765869663698371</v>
      </c>
      <c r="I43" s="54" t="s">
        <v>33</v>
      </c>
      <c r="J43" s="56" t="s">
        <v>4</v>
      </c>
      <c r="K43" s="5">
        <v>0.51630244789837898</v>
      </c>
      <c r="L43" s="5">
        <v>0.14692872496329734</v>
      </c>
      <c r="M43" s="5">
        <v>0.204581214358945</v>
      </c>
      <c r="N43" s="5">
        <v>8.3962566631838355E-3</v>
      </c>
      <c r="O43" s="6">
        <v>0.12379135611619499</v>
      </c>
      <c r="P43" s="14">
        <f t="shared" si="4"/>
        <v>1.0000000000000002</v>
      </c>
      <c r="Q43" s="54" t="s">
        <v>33</v>
      </c>
      <c r="R43" s="56" t="s">
        <v>4</v>
      </c>
      <c r="S43" s="5">
        <v>0.52185506580874286</v>
      </c>
      <c r="T43" s="5">
        <v>0.14446568400882334</v>
      </c>
      <c r="U43" s="5">
        <v>0.22351741534810507</v>
      </c>
      <c r="V43" s="5">
        <v>2.7316289380769705E-3</v>
      </c>
      <c r="W43" s="6">
        <v>0.10743020589625144</v>
      </c>
      <c r="X43" s="27">
        <f t="shared" si="5"/>
        <v>0.99999999999999967</v>
      </c>
      <c r="Y43" s="54" t="s">
        <v>33</v>
      </c>
      <c r="Z43" s="56" t="s">
        <v>4</v>
      </c>
      <c r="AA43" s="5">
        <v>0.42658463132890667</v>
      </c>
      <c r="AB43" s="5">
        <v>0.25570552774664734</v>
      </c>
      <c r="AC43" s="5">
        <v>0.27649809871273007</v>
      </c>
      <c r="AD43" s="5">
        <v>0</v>
      </c>
      <c r="AE43" s="6">
        <v>4.1211742211715814E-2</v>
      </c>
      <c r="AF43" s="28"/>
      <c r="AG43" s="61" t="s">
        <v>33</v>
      </c>
      <c r="AH43" s="15" t="s">
        <v>4</v>
      </c>
      <c r="AI43" s="16">
        <v>0.84109725344306863</v>
      </c>
      <c r="AJ43" s="16">
        <v>4.5093988138690255E-2</v>
      </c>
      <c r="AK43" s="16">
        <v>8.0916224826333635E-2</v>
      </c>
      <c r="AL43" s="16">
        <v>6.5572129251256295E-3</v>
      </c>
      <c r="AM43" s="16">
        <v>2.6335320666781785E-2</v>
      </c>
      <c r="AN43" s="28"/>
      <c r="AO43" s="61" t="s">
        <v>33</v>
      </c>
      <c r="AP43" s="15" t="s">
        <v>4</v>
      </c>
      <c r="AQ43" s="16">
        <v>0.81387443669260462</v>
      </c>
      <c r="AR43" s="16">
        <v>0.12062619278961811</v>
      </c>
      <c r="AS43" s="16">
        <v>4.7996645118567209E-2</v>
      </c>
      <c r="AT43" s="16">
        <v>0</v>
      </c>
      <c r="AU43" s="16">
        <v>1.7502725399209988E-2</v>
      </c>
      <c r="AV43" s="28"/>
    </row>
    <row r="44" spans="2:48" x14ac:dyDescent="0.35">
      <c r="B44" s="54" t="s">
        <v>34</v>
      </c>
      <c r="C44" s="56" t="s">
        <v>4</v>
      </c>
      <c r="D44" s="5">
        <v>0.47818096957783146</v>
      </c>
      <c r="E44" s="5">
        <v>0.14872573392539828</v>
      </c>
      <c r="F44" s="5">
        <v>0.28542441348326525</v>
      </c>
      <c r="G44" s="5">
        <v>3.7059487189712144E-2</v>
      </c>
      <c r="H44" s="6">
        <v>5.060939582379282E-2</v>
      </c>
      <c r="I44" s="54" t="s">
        <v>34</v>
      </c>
      <c r="J44" s="56" t="s">
        <v>4</v>
      </c>
      <c r="K44" s="5">
        <v>0.47198599095067956</v>
      </c>
      <c r="L44" s="5">
        <v>0.17366451981267048</v>
      </c>
      <c r="M44" s="5">
        <v>0.24256855178003614</v>
      </c>
      <c r="N44" s="5">
        <v>3.8050241078947118E-2</v>
      </c>
      <c r="O44" s="6">
        <v>7.3730696377666244E-2</v>
      </c>
      <c r="P44" s="14">
        <f t="shared" si="4"/>
        <v>0.99999999999999956</v>
      </c>
      <c r="Q44" s="54" t="s">
        <v>34</v>
      </c>
      <c r="R44" s="56" t="s">
        <v>4</v>
      </c>
      <c r="S44" s="5">
        <v>0.44318973865890582</v>
      </c>
      <c r="T44" s="5">
        <v>0.1758106284212767</v>
      </c>
      <c r="U44" s="5">
        <v>0.27976921899892387</v>
      </c>
      <c r="V44" s="5">
        <v>4.1153119939556004E-2</v>
      </c>
      <c r="W44" s="6">
        <v>6.0077293981337737E-2</v>
      </c>
      <c r="X44" s="27">
        <f t="shared" si="5"/>
        <v>1</v>
      </c>
      <c r="Y44" s="54" t="s">
        <v>34</v>
      </c>
      <c r="Z44" s="56" t="s">
        <v>4</v>
      </c>
      <c r="AA44" s="5">
        <v>0.52610156093878602</v>
      </c>
      <c r="AB44" s="5">
        <v>8.6598458129479181E-2</v>
      </c>
      <c r="AC44" s="5">
        <v>0.34518617184124206</v>
      </c>
      <c r="AD44" s="5">
        <v>3.112265831535772E-2</v>
      </c>
      <c r="AE44" s="6">
        <v>1.0991150775134944E-2</v>
      </c>
      <c r="AF44" s="28"/>
      <c r="AG44" s="61" t="s">
        <v>34</v>
      </c>
      <c r="AH44" s="15" t="s">
        <v>4</v>
      </c>
      <c r="AI44" s="16">
        <v>0.81485253586872708</v>
      </c>
      <c r="AJ44" s="16">
        <v>6.1600611994761051E-2</v>
      </c>
      <c r="AK44" s="16">
        <v>7.2885618461989765E-2</v>
      </c>
      <c r="AL44" s="16">
        <v>1.1088135462252815E-2</v>
      </c>
      <c r="AM44" s="16">
        <v>3.9573098212269321E-2</v>
      </c>
      <c r="AN44" s="28"/>
      <c r="AO44" s="61" t="s">
        <v>34</v>
      </c>
      <c r="AP44" s="15" t="s">
        <v>4</v>
      </c>
      <c r="AQ44" s="16">
        <v>0.73790794778929114</v>
      </c>
      <c r="AR44" s="16">
        <v>0.12715201056108916</v>
      </c>
      <c r="AS44" s="16">
        <v>3.6454661238517927E-2</v>
      </c>
      <c r="AT44" s="16">
        <v>0</v>
      </c>
      <c r="AU44" s="16">
        <v>9.8485380411101775E-2</v>
      </c>
      <c r="AV44" s="28"/>
    </row>
    <row r="45" spans="2:48" x14ac:dyDescent="0.35">
      <c r="B45" s="54" t="s">
        <v>35</v>
      </c>
      <c r="C45" s="56" t="s">
        <v>4</v>
      </c>
      <c r="D45" s="5">
        <v>0.51571235691731343</v>
      </c>
      <c r="E45" s="5">
        <v>0.17248704449720947</v>
      </c>
      <c r="F45" s="5">
        <v>0.23007776648232278</v>
      </c>
      <c r="G45" s="5">
        <v>1.5108804101334607E-2</v>
      </c>
      <c r="H45" s="6">
        <v>6.6614028001819564E-2</v>
      </c>
      <c r="I45" s="54" t="s">
        <v>35</v>
      </c>
      <c r="J45" s="56" t="s">
        <v>4</v>
      </c>
      <c r="K45" s="5">
        <v>0.52581998173152289</v>
      </c>
      <c r="L45" s="5">
        <v>0.1705161086418267</v>
      </c>
      <c r="M45" s="5">
        <v>0.22576468482307577</v>
      </c>
      <c r="N45" s="5">
        <v>2.1596386323221299E-2</v>
      </c>
      <c r="O45" s="6">
        <v>5.6302838480353383E-2</v>
      </c>
      <c r="P45" s="14">
        <f t="shared" si="4"/>
        <v>0.99999999999999989</v>
      </c>
      <c r="Q45" s="54" t="s">
        <v>35</v>
      </c>
      <c r="R45" s="56" t="s">
        <v>4</v>
      </c>
      <c r="S45" s="5">
        <v>0.51767460508188479</v>
      </c>
      <c r="T45" s="5">
        <v>0.17801061275850816</v>
      </c>
      <c r="U45" s="5">
        <v>0.23240523892387768</v>
      </c>
      <c r="V45" s="5">
        <v>4.6132154318553617E-3</v>
      </c>
      <c r="W45" s="6">
        <v>6.729632780387497E-2</v>
      </c>
      <c r="X45" s="27">
        <f t="shared" si="5"/>
        <v>1.0000000000000009</v>
      </c>
      <c r="Y45" s="54" t="s">
        <v>35</v>
      </c>
      <c r="Z45" s="56" t="s">
        <v>4</v>
      </c>
      <c r="AA45" s="5">
        <v>0.4479310195836953</v>
      </c>
      <c r="AB45" s="5">
        <v>0.1714364766098484</v>
      </c>
      <c r="AC45" s="5">
        <v>0.25135593657807953</v>
      </c>
      <c r="AD45" s="5">
        <v>0</v>
      </c>
      <c r="AE45" s="6">
        <v>0.12927656722837691</v>
      </c>
      <c r="AF45" s="28"/>
      <c r="AG45" s="61" t="s">
        <v>35</v>
      </c>
      <c r="AH45" s="15" t="s">
        <v>4</v>
      </c>
      <c r="AI45" s="16">
        <v>0.83103487865867864</v>
      </c>
      <c r="AJ45" s="16">
        <v>3.2108106918697032E-2</v>
      </c>
      <c r="AK45" s="16">
        <v>4.927871930523061E-2</v>
      </c>
      <c r="AL45" s="16">
        <v>3.6082978146764193E-2</v>
      </c>
      <c r="AM45" s="16">
        <v>5.1495316970629416E-2</v>
      </c>
      <c r="AN45" s="28"/>
      <c r="AO45" s="61" t="s">
        <v>35</v>
      </c>
      <c r="AP45" s="15" t="s">
        <v>4</v>
      </c>
      <c r="AQ45" s="16">
        <v>0.886089912344734</v>
      </c>
      <c r="AR45" s="16">
        <v>7.1315737235198531E-2</v>
      </c>
      <c r="AS45" s="16">
        <v>0</v>
      </c>
      <c r="AT45" s="16">
        <v>0</v>
      </c>
      <c r="AU45" s="16">
        <v>4.2594350420067414E-2</v>
      </c>
      <c r="AV45" s="28"/>
    </row>
    <row r="46" spans="2:48" x14ac:dyDescent="0.35">
      <c r="B46" s="54" t="s">
        <v>36</v>
      </c>
      <c r="C46" s="56" t="s">
        <v>4</v>
      </c>
      <c r="D46" s="5">
        <v>0.5004463209158273</v>
      </c>
      <c r="E46" s="5">
        <v>0.15439473027647885</v>
      </c>
      <c r="F46" s="5">
        <v>0.22539347515330446</v>
      </c>
      <c r="G46" s="5">
        <v>1.5759948144027945E-2</v>
      </c>
      <c r="H46" s="6">
        <v>0.10400552551036145</v>
      </c>
      <c r="I46" s="54" t="s">
        <v>36</v>
      </c>
      <c r="J46" s="56" t="s">
        <v>4</v>
      </c>
      <c r="K46" s="5">
        <v>0.54981225883024509</v>
      </c>
      <c r="L46" s="5">
        <v>0.15146155120673582</v>
      </c>
      <c r="M46" s="5">
        <v>0.21526299723384465</v>
      </c>
      <c r="N46" s="5">
        <v>1.5722202059856555E-2</v>
      </c>
      <c r="O46" s="6">
        <v>6.7740990669318032E-2</v>
      </c>
      <c r="P46" s="14">
        <f t="shared" si="4"/>
        <v>1</v>
      </c>
      <c r="Q46" s="54" t="s">
        <v>36</v>
      </c>
      <c r="R46" s="56" t="s">
        <v>4</v>
      </c>
      <c r="S46" s="5">
        <v>0.45815000105711268</v>
      </c>
      <c r="T46" s="5">
        <v>0.16536245597044205</v>
      </c>
      <c r="U46" s="5">
        <v>0.23040759284793721</v>
      </c>
      <c r="V46" s="5">
        <v>3.2253045401405942E-3</v>
      </c>
      <c r="W46" s="6">
        <v>0.14285464558436745</v>
      </c>
      <c r="X46" s="27">
        <f t="shared" si="5"/>
        <v>1</v>
      </c>
      <c r="Y46" s="54" t="s">
        <v>36</v>
      </c>
      <c r="Z46" s="56" t="s">
        <v>4</v>
      </c>
      <c r="AA46" s="5">
        <v>0.44162791981947586</v>
      </c>
      <c r="AB46" s="5">
        <v>0.15049878317385945</v>
      </c>
      <c r="AC46" s="5">
        <v>0.24066806189374987</v>
      </c>
      <c r="AD46" s="5">
        <v>2.6790607991571617E-2</v>
      </c>
      <c r="AE46" s="6">
        <v>0.14041462712134339</v>
      </c>
      <c r="AF46" s="28"/>
      <c r="AG46" s="61" t="s">
        <v>36</v>
      </c>
      <c r="AH46" s="15" t="s">
        <v>4</v>
      </c>
      <c r="AI46" s="16">
        <v>0.79644008021666857</v>
      </c>
      <c r="AJ46" s="16">
        <v>8.9855393552682447E-2</v>
      </c>
      <c r="AK46" s="16">
        <v>4.6396029320277088E-2</v>
      </c>
      <c r="AL46" s="16">
        <v>1.8645859755840068E-2</v>
      </c>
      <c r="AM46" s="16">
        <v>4.8662637154531813E-2</v>
      </c>
      <c r="AN46" s="28"/>
      <c r="AO46" s="61" t="s">
        <v>36</v>
      </c>
      <c r="AP46" s="15" t="s">
        <v>4</v>
      </c>
      <c r="AQ46" s="16">
        <v>0.75832952512745189</v>
      </c>
      <c r="AR46" s="16">
        <v>0.17491164224359215</v>
      </c>
      <c r="AS46" s="16">
        <v>1.5609467688962739E-2</v>
      </c>
      <c r="AT46" s="16">
        <v>0</v>
      </c>
      <c r="AU46" s="16">
        <v>5.1149364939993405E-2</v>
      </c>
      <c r="AV46" s="28"/>
    </row>
    <row r="47" spans="2:48" x14ac:dyDescent="0.35">
      <c r="B47" s="54" t="s">
        <v>37</v>
      </c>
      <c r="C47" s="56" t="s">
        <v>4</v>
      </c>
      <c r="D47" s="5">
        <v>0.5373547911737544</v>
      </c>
      <c r="E47" s="5">
        <v>0.15098240763216852</v>
      </c>
      <c r="F47" s="5">
        <v>0.20897095595509468</v>
      </c>
      <c r="G47" s="5">
        <v>5.6590363860916379E-3</v>
      </c>
      <c r="H47" s="6">
        <v>9.7032808852890673E-2</v>
      </c>
      <c r="I47" s="54" t="s">
        <v>37</v>
      </c>
      <c r="J47" s="56" t="s">
        <v>4</v>
      </c>
      <c r="K47" s="5">
        <v>0.53770206337312254</v>
      </c>
      <c r="L47" s="5">
        <v>0.16221479590097559</v>
      </c>
      <c r="M47" s="5">
        <v>0.1987255563475154</v>
      </c>
      <c r="N47" s="5">
        <v>4.6828192652988666E-3</v>
      </c>
      <c r="O47" s="6">
        <v>9.6674765113087688E-2</v>
      </c>
      <c r="P47" s="14">
        <f t="shared" si="4"/>
        <v>1</v>
      </c>
      <c r="Q47" s="54" t="s">
        <v>37</v>
      </c>
      <c r="R47" s="56" t="s">
        <v>4</v>
      </c>
      <c r="S47" s="5">
        <v>0.54385303296270182</v>
      </c>
      <c r="T47" s="5">
        <v>0.16933676807062203</v>
      </c>
      <c r="U47" s="5">
        <v>0.1970357423739679</v>
      </c>
      <c r="V47" s="5">
        <v>1.3120375909456652E-2</v>
      </c>
      <c r="W47" s="6">
        <v>7.6654080683251413E-2</v>
      </c>
      <c r="X47" s="27">
        <f t="shared" si="5"/>
        <v>0.99999999999999989</v>
      </c>
      <c r="Y47" s="54" t="s">
        <v>37</v>
      </c>
      <c r="Z47" s="56" t="s">
        <v>4</v>
      </c>
      <c r="AA47" s="5">
        <v>0.52884867004715874</v>
      </c>
      <c r="AB47" s="5">
        <v>9.6329769360429959E-2</v>
      </c>
      <c r="AC47" s="5">
        <v>0.25329718883154106</v>
      </c>
      <c r="AD47" s="5">
        <v>0</v>
      </c>
      <c r="AE47" s="6">
        <v>0.12152437176087028</v>
      </c>
      <c r="AF47" s="28"/>
      <c r="AG47" s="61" t="s">
        <v>37</v>
      </c>
      <c r="AH47" s="15" t="s">
        <v>4</v>
      </c>
      <c r="AI47" s="16">
        <v>0.87757398040679113</v>
      </c>
      <c r="AJ47" s="16">
        <v>6.2219153277881814E-2</v>
      </c>
      <c r="AK47" s="16">
        <v>3.6972974172562609E-2</v>
      </c>
      <c r="AL47" s="16">
        <v>0</v>
      </c>
      <c r="AM47" s="16">
        <v>2.3233892142764577E-2</v>
      </c>
      <c r="AN47" s="28"/>
      <c r="AO47" s="61" t="s">
        <v>37</v>
      </c>
      <c r="AP47" s="15" t="s">
        <v>4</v>
      </c>
      <c r="AQ47" s="16">
        <v>0.42849737290518669</v>
      </c>
      <c r="AR47" s="16">
        <v>5.4683278758989214E-2</v>
      </c>
      <c r="AS47" s="16">
        <v>0.10852810922726609</v>
      </c>
      <c r="AT47" s="16">
        <v>0</v>
      </c>
      <c r="AU47" s="16">
        <v>0.40829123910855797</v>
      </c>
      <c r="AV47" s="28"/>
    </row>
    <row r="48" spans="2:48" x14ac:dyDescent="0.35">
      <c r="B48" s="54" t="s">
        <v>38</v>
      </c>
      <c r="C48" s="56" t="s">
        <v>4</v>
      </c>
      <c r="D48" s="5">
        <v>0.612923793160848</v>
      </c>
      <c r="E48" s="5">
        <v>0.13131974503463906</v>
      </c>
      <c r="F48" s="5">
        <v>0.17523802326129104</v>
      </c>
      <c r="G48" s="5">
        <v>6.7735157577700506E-3</v>
      </c>
      <c r="H48" s="6">
        <v>7.3744922785451902E-2</v>
      </c>
      <c r="I48" s="54" t="s">
        <v>38</v>
      </c>
      <c r="J48" s="56" t="s">
        <v>4</v>
      </c>
      <c r="K48" s="5">
        <v>0.62052638229961121</v>
      </c>
      <c r="L48" s="5">
        <v>0.1327776074200559</v>
      </c>
      <c r="M48" s="5">
        <v>0.13228640873348627</v>
      </c>
      <c r="N48" s="5">
        <v>0.10796532585692079</v>
      </c>
      <c r="O48" s="6">
        <v>6.4442756899259889E-3</v>
      </c>
      <c r="P48" s="14">
        <f t="shared" si="4"/>
        <v>1.0000000000000002</v>
      </c>
      <c r="Q48" s="54" t="s">
        <v>38</v>
      </c>
      <c r="R48" s="56" t="s">
        <v>4</v>
      </c>
      <c r="S48" s="5">
        <v>0.59521126789925149</v>
      </c>
      <c r="T48" s="5">
        <v>0.14979011122202365</v>
      </c>
      <c r="U48" s="5">
        <v>0.20840549754440579</v>
      </c>
      <c r="V48" s="5">
        <v>3.7308576521488009E-2</v>
      </c>
      <c r="W48" s="6">
        <v>9.2845468128306997E-3</v>
      </c>
      <c r="X48" s="27">
        <f t="shared" si="5"/>
        <v>0.99999999999999967</v>
      </c>
      <c r="Y48" s="54" t="s">
        <v>38</v>
      </c>
      <c r="Z48" s="56" t="s">
        <v>4</v>
      </c>
      <c r="AA48" s="5">
        <v>0.63371715605873402</v>
      </c>
      <c r="AB48" s="9">
        <v>0.14714622386747461</v>
      </c>
      <c r="AC48" s="5">
        <v>0.18550658126901387</v>
      </c>
      <c r="AD48" s="5">
        <v>0</v>
      </c>
      <c r="AE48" s="6">
        <v>3.3630038804777752E-2</v>
      </c>
      <c r="AF48" s="28"/>
      <c r="AG48" s="61" t="s">
        <v>38</v>
      </c>
      <c r="AH48" s="15" t="s">
        <v>4</v>
      </c>
      <c r="AI48" s="16">
        <v>0.8510171782738819</v>
      </c>
      <c r="AJ48" s="16">
        <v>4.2933328239623349E-2</v>
      </c>
      <c r="AK48" s="16">
        <v>7.2254771705931711E-2</v>
      </c>
      <c r="AL48" s="16">
        <v>7.126444157216894E-3</v>
      </c>
      <c r="AM48" s="16">
        <v>2.6668277623346146E-2</v>
      </c>
      <c r="AN48" s="28"/>
      <c r="AO48" s="61" t="s">
        <v>38</v>
      </c>
      <c r="AP48" s="15" t="s">
        <v>4</v>
      </c>
      <c r="AQ48" s="16">
        <v>0.87452100306339564</v>
      </c>
      <c r="AR48" s="16">
        <v>9.3953103142097968E-2</v>
      </c>
      <c r="AS48" s="16">
        <v>0</v>
      </c>
      <c r="AT48" s="16">
        <v>0</v>
      </c>
      <c r="AU48" s="16">
        <v>3.152589379450637E-2</v>
      </c>
      <c r="AV48" s="28"/>
    </row>
    <row r="49" spans="2:48" x14ac:dyDescent="0.35">
      <c r="B49" s="54" t="s">
        <v>39</v>
      </c>
      <c r="C49" s="56" t="s">
        <v>4</v>
      </c>
      <c r="D49" s="5">
        <v>0.60120105185689188</v>
      </c>
      <c r="E49" s="5">
        <v>0.14020784809472547</v>
      </c>
      <c r="F49" s="5">
        <v>0.23802860125381903</v>
      </c>
      <c r="G49" s="5">
        <v>2.347901289583718E-3</v>
      </c>
      <c r="H49" s="6">
        <v>1.8214597504979994E-2</v>
      </c>
      <c r="I49" s="54" t="s">
        <v>39</v>
      </c>
      <c r="J49" s="56" t="s">
        <v>4</v>
      </c>
      <c r="K49" s="5">
        <v>0.59869172545435467</v>
      </c>
      <c r="L49" s="5">
        <v>0.13882123129192905</v>
      </c>
      <c r="M49" s="5">
        <v>0.24177050629680413</v>
      </c>
      <c r="N49" s="5">
        <v>1.8229492267300505E-2</v>
      </c>
      <c r="O49" s="6">
        <v>2.4870446896116225E-3</v>
      </c>
      <c r="P49" s="14">
        <f t="shared" si="4"/>
        <v>0.99999999999999989</v>
      </c>
      <c r="Q49" s="54" t="s">
        <v>39</v>
      </c>
      <c r="R49" s="56" t="s">
        <v>4</v>
      </c>
      <c r="S49" s="5">
        <v>0.65643466792410377</v>
      </c>
      <c r="T49" s="5">
        <v>0.12528985351498984</v>
      </c>
      <c r="U49" s="5">
        <v>0.21198729808767242</v>
      </c>
      <c r="V49" s="5">
        <v>6.2881804732339451E-3</v>
      </c>
      <c r="W49" s="6">
        <v>0</v>
      </c>
      <c r="X49" s="27">
        <f t="shared" si="5"/>
        <v>1</v>
      </c>
      <c r="Y49" s="54" t="s">
        <v>39</v>
      </c>
      <c r="Z49" s="56" t="s">
        <v>4</v>
      </c>
      <c r="AA49" s="5">
        <v>0.63371715605873402</v>
      </c>
      <c r="AB49" s="5">
        <v>0.14714622386747461</v>
      </c>
      <c r="AC49" s="5">
        <v>0.18550658126901387</v>
      </c>
      <c r="AD49" s="5">
        <v>0</v>
      </c>
      <c r="AE49" s="6">
        <v>3.3630038804777752E-2</v>
      </c>
      <c r="AF49" s="28"/>
      <c r="AG49" s="61" t="s">
        <v>39</v>
      </c>
      <c r="AH49" s="15" t="s">
        <v>4</v>
      </c>
      <c r="AI49" s="16">
        <v>0.84</v>
      </c>
      <c r="AJ49" s="16">
        <v>0.05</v>
      </c>
      <c r="AK49" s="16">
        <v>0.09</v>
      </c>
      <c r="AL49" s="16">
        <v>0.01</v>
      </c>
      <c r="AM49" s="16">
        <v>0.01</v>
      </c>
      <c r="AN49" s="28"/>
      <c r="AO49" s="61" t="s">
        <v>39</v>
      </c>
      <c r="AP49" s="15" t="s">
        <v>4</v>
      </c>
      <c r="AQ49" s="16">
        <v>0.88</v>
      </c>
      <c r="AR49" s="16">
        <v>0.09</v>
      </c>
      <c r="AS49" s="16">
        <v>0</v>
      </c>
      <c r="AT49" s="16">
        <v>0</v>
      </c>
      <c r="AU49" s="16">
        <v>0.03</v>
      </c>
      <c r="AV49" s="28"/>
    </row>
    <row r="50" spans="2:48" x14ac:dyDescent="0.35">
      <c r="AT50" s="17"/>
      <c r="AV50" s="28"/>
    </row>
    <row r="51" spans="2:48" x14ac:dyDescent="0.35">
      <c r="AV51" s="28"/>
    </row>
    <row r="52" spans="2:48" x14ac:dyDescent="0.35">
      <c r="K52" s="3"/>
      <c r="P52" s="56" t="s">
        <v>2</v>
      </c>
      <c r="AO52" s="129" t="s">
        <v>112</v>
      </c>
      <c r="AP52" s="129"/>
      <c r="AQ52" s="129"/>
      <c r="AR52" s="129"/>
      <c r="AS52" s="129"/>
      <c r="AT52" s="129"/>
      <c r="AU52" s="129"/>
      <c r="AV52" s="28"/>
    </row>
    <row r="53" spans="2:48" x14ac:dyDescent="0.35">
      <c r="B53" s="54" t="s">
        <v>18</v>
      </c>
      <c r="C53" s="56" t="s">
        <v>5</v>
      </c>
      <c r="D53" s="5">
        <v>0.17974922830108722</v>
      </c>
      <c r="E53" s="5">
        <v>9.6958918948057776E-2</v>
      </c>
      <c r="F53" s="5">
        <v>0.20805951217782989</v>
      </c>
      <c r="G53" s="5">
        <v>5.9417310898181213E-3</v>
      </c>
      <c r="H53" s="6">
        <v>0.50929060948320704</v>
      </c>
      <c r="I53" s="54" t="s">
        <v>18</v>
      </c>
      <c r="J53" s="56" t="s">
        <v>5</v>
      </c>
      <c r="K53" s="5">
        <v>0.36359887261866874</v>
      </c>
      <c r="L53" s="5">
        <v>0.12192491172720278</v>
      </c>
      <c r="M53" s="5">
        <v>0.13133103336899601</v>
      </c>
      <c r="N53" s="5">
        <v>8.316838720939107E-2</v>
      </c>
      <c r="O53" s="6">
        <v>0.29997679507574143</v>
      </c>
      <c r="P53" s="14">
        <f>SUM(K53:O53)</f>
        <v>1</v>
      </c>
      <c r="Q53" s="54" t="s">
        <v>18</v>
      </c>
      <c r="R53" s="56" t="s">
        <v>5</v>
      </c>
      <c r="S53" s="5">
        <v>0.31158178008917675</v>
      </c>
      <c r="T53" s="5">
        <v>0.10159412013159019</v>
      </c>
      <c r="U53" s="5">
        <v>0.19849391908506753</v>
      </c>
      <c r="V53" s="5">
        <v>8.6557696150994665E-2</v>
      </c>
      <c r="W53" s="6">
        <v>0.30177248454317079</v>
      </c>
      <c r="X53" s="27">
        <f>SUM(S53:W53)</f>
        <v>1</v>
      </c>
      <c r="Y53" s="54" t="s">
        <v>18</v>
      </c>
      <c r="Z53" s="56" t="s">
        <v>5</v>
      </c>
      <c r="AA53" s="5">
        <v>0.17421005162127867</v>
      </c>
      <c r="AB53" s="5">
        <v>9.2960683789057821E-2</v>
      </c>
      <c r="AC53" s="5">
        <v>0.20636264076831462</v>
      </c>
      <c r="AD53" s="5">
        <v>6.1447018874135825E-3</v>
      </c>
      <c r="AE53" s="6">
        <v>0.52032192193393523</v>
      </c>
      <c r="AF53" s="28"/>
      <c r="AO53" s="130" t="s">
        <v>0</v>
      </c>
      <c r="AP53" s="131" t="s">
        <v>103</v>
      </c>
      <c r="AQ53" s="130" t="s">
        <v>17</v>
      </c>
      <c r="AR53" s="130"/>
      <c r="AS53" s="130"/>
      <c r="AT53" s="130"/>
      <c r="AU53" s="130"/>
      <c r="AV53" s="28"/>
    </row>
    <row r="54" spans="2:48" x14ac:dyDescent="0.35">
      <c r="B54" s="54" t="s">
        <v>19</v>
      </c>
      <c r="C54" s="56" t="s">
        <v>5</v>
      </c>
      <c r="D54" s="5">
        <v>0.28824429319585898</v>
      </c>
      <c r="E54" s="5">
        <v>9.3177616797301979E-2</v>
      </c>
      <c r="F54" s="5">
        <v>0.19131318060947175</v>
      </c>
      <c r="G54" s="5">
        <v>7.1732785111168207E-2</v>
      </c>
      <c r="H54" s="6">
        <v>0.35553212428619896</v>
      </c>
      <c r="I54" s="54" t="s">
        <v>19</v>
      </c>
      <c r="J54" s="56" t="s">
        <v>5</v>
      </c>
      <c r="K54" s="5">
        <v>0.35232888059204104</v>
      </c>
      <c r="L54" s="5">
        <v>0.12190302017532567</v>
      </c>
      <c r="M54" s="5">
        <v>0.13258343204990561</v>
      </c>
      <c r="N54" s="5">
        <v>8.8733002701457314E-2</v>
      </c>
      <c r="O54" s="6">
        <v>0.30445166448127042</v>
      </c>
      <c r="P54" s="14">
        <f t="shared" ref="P54:P73" si="6">SUM(K54:O54)</f>
        <v>1</v>
      </c>
      <c r="Q54" s="54" t="s">
        <v>19</v>
      </c>
      <c r="R54" s="56" t="s">
        <v>5</v>
      </c>
      <c r="S54" s="5">
        <v>0.30958218234104223</v>
      </c>
      <c r="T54" s="5">
        <v>9.0916776698251683E-2</v>
      </c>
      <c r="U54" s="5">
        <v>0.19970855940370652</v>
      </c>
      <c r="V54" s="5">
        <v>9.0550785377011375E-2</v>
      </c>
      <c r="W54" s="6">
        <v>0.30924169617998809</v>
      </c>
      <c r="X54" s="27">
        <f t="shared" ref="X54:X73" si="7">SUM(S54:W54)</f>
        <v>0.99999999999999989</v>
      </c>
      <c r="Y54" s="54" t="s">
        <v>19</v>
      </c>
      <c r="Z54" s="56" t="s">
        <v>5</v>
      </c>
      <c r="AA54" s="5">
        <v>0.25373124224206828</v>
      </c>
      <c r="AB54" s="5">
        <v>8.1690943638396449E-2</v>
      </c>
      <c r="AC54" s="5">
        <v>0.21352695317714904</v>
      </c>
      <c r="AD54" s="5">
        <v>5.814496092229024E-2</v>
      </c>
      <c r="AE54" s="6">
        <v>0.39290590002009607</v>
      </c>
      <c r="AF54" s="28"/>
      <c r="AO54" s="130"/>
      <c r="AP54" s="131"/>
      <c r="AQ54" s="56" t="s">
        <v>95</v>
      </c>
      <c r="AR54" s="56" t="s">
        <v>96</v>
      </c>
      <c r="AS54" s="56" t="s">
        <v>97</v>
      </c>
      <c r="AT54" s="56" t="s">
        <v>98</v>
      </c>
      <c r="AU54" s="57" t="s">
        <v>99</v>
      </c>
      <c r="AV54" s="28"/>
    </row>
    <row r="55" spans="2:48" x14ac:dyDescent="0.35">
      <c r="B55" s="54" t="s">
        <v>20</v>
      </c>
      <c r="C55" s="56" t="s">
        <v>5</v>
      </c>
      <c r="D55" s="5">
        <v>0.31537330447557993</v>
      </c>
      <c r="E55" s="5">
        <v>0.104679326562162</v>
      </c>
      <c r="F55" s="5">
        <v>0.22992593387387064</v>
      </c>
      <c r="G55" s="5">
        <v>8.3879872424481222E-2</v>
      </c>
      <c r="H55" s="6">
        <v>0.26614156266390615</v>
      </c>
      <c r="I55" s="54" t="s">
        <v>20</v>
      </c>
      <c r="J55" s="56" t="s">
        <v>5</v>
      </c>
      <c r="K55" s="5">
        <v>0.52805289668401423</v>
      </c>
      <c r="L55" s="5">
        <v>0.12121097604890807</v>
      </c>
      <c r="M55" s="5">
        <v>0.11148237739558703</v>
      </c>
      <c r="N55" s="5">
        <v>0</v>
      </c>
      <c r="O55" s="6">
        <v>0.23925374987149034</v>
      </c>
      <c r="P55" s="14">
        <f t="shared" si="6"/>
        <v>0.99999999999999978</v>
      </c>
      <c r="Q55" s="54" t="s">
        <v>20</v>
      </c>
      <c r="R55" s="56" t="s">
        <v>5</v>
      </c>
      <c r="S55" s="5">
        <v>0.34195795870127232</v>
      </c>
      <c r="T55" s="5">
        <v>0.21964515044508323</v>
      </c>
      <c r="U55" s="5">
        <v>0.16406902406740001</v>
      </c>
      <c r="V55" s="5">
        <v>5.2784911705922637E-2</v>
      </c>
      <c r="W55" s="6">
        <v>0.22154295508032193</v>
      </c>
      <c r="X55" s="27">
        <f t="shared" si="7"/>
        <v>1</v>
      </c>
      <c r="Y55" s="54" t="s">
        <v>20</v>
      </c>
      <c r="Z55" s="56" t="s">
        <v>5</v>
      </c>
      <c r="AA55" s="5">
        <v>0.25898870874059882</v>
      </c>
      <c r="AB55" s="5">
        <v>7.6604439597841356E-2</v>
      </c>
      <c r="AC55" s="5">
        <v>0.27204037867017505</v>
      </c>
      <c r="AD55" s="5">
        <v>0.11044275965831507</v>
      </c>
      <c r="AE55" s="6">
        <v>0.28192371333306943</v>
      </c>
      <c r="AF55" s="28"/>
      <c r="AO55" s="61" t="s">
        <v>18</v>
      </c>
      <c r="AP55" s="15" t="s">
        <v>5</v>
      </c>
      <c r="AQ55" s="16">
        <v>0.19472103929109522</v>
      </c>
      <c r="AR55" s="16">
        <v>0.11691816310684146</v>
      </c>
      <c r="AS55" s="16">
        <v>0.30108794370435848</v>
      </c>
      <c r="AT55" s="16">
        <v>1.9222007152925567E-2</v>
      </c>
      <c r="AU55" s="16">
        <v>0.36805084674477928</v>
      </c>
      <c r="AV55" s="28"/>
    </row>
    <row r="56" spans="2:48" x14ac:dyDescent="0.35">
      <c r="B56" s="54" t="s">
        <v>21</v>
      </c>
      <c r="C56" s="56" t="s">
        <v>5</v>
      </c>
      <c r="D56" s="5">
        <v>0.4172116379941973</v>
      </c>
      <c r="E56" s="5">
        <v>0.14815327966104364</v>
      </c>
      <c r="F56" s="5">
        <v>0.25510783740637977</v>
      </c>
      <c r="G56" s="5">
        <v>5.0572183291320676E-2</v>
      </c>
      <c r="H56" s="6">
        <v>0.12895506164705858</v>
      </c>
      <c r="I56" s="54" t="s">
        <v>21</v>
      </c>
      <c r="J56" s="56" t="s">
        <v>5</v>
      </c>
      <c r="K56" s="5">
        <v>0.47619560744368822</v>
      </c>
      <c r="L56" s="5">
        <v>0.14758699588595167</v>
      </c>
      <c r="M56" s="5">
        <v>0.17088485001183565</v>
      </c>
      <c r="N56" s="5">
        <v>8.9168954305279699E-2</v>
      </c>
      <c r="O56" s="6">
        <v>0.11616359235324471</v>
      </c>
      <c r="P56" s="14">
        <f t="shared" si="6"/>
        <v>0.99999999999999989</v>
      </c>
      <c r="Q56" s="54" t="s">
        <v>21</v>
      </c>
      <c r="R56" s="56" t="s">
        <v>5</v>
      </c>
      <c r="S56" s="5">
        <v>0.38830372215905429</v>
      </c>
      <c r="T56" s="5">
        <v>0.16237821775572381</v>
      </c>
      <c r="U56" s="5">
        <v>0.28784486726158687</v>
      </c>
      <c r="V56" s="5">
        <v>5.4220778994215284E-2</v>
      </c>
      <c r="W56" s="6">
        <v>0.10725241382941958</v>
      </c>
      <c r="X56" s="27">
        <f t="shared" si="7"/>
        <v>0.99999999999999978</v>
      </c>
      <c r="Y56" s="54" t="s">
        <v>21</v>
      </c>
      <c r="Z56" s="56" t="s">
        <v>5</v>
      </c>
      <c r="AA56" s="5">
        <v>0.4007283646671122</v>
      </c>
      <c r="AB56" s="5">
        <v>0.14029587725465423</v>
      </c>
      <c r="AC56" s="5">
        <v>0.28355250031257367</v>
      </c>
      <c r="AD56" s="5">
        <v>2.6818069528509715E-2</v>
      </c>
      <c r="AE56" s="6">
        <v>0.14860518823715013</v>
      </c>
      <c r="AF56" s="28"/>
      <c r="AO56" s="61" t="s">
        <v>19</v>
      </c>
      <c r="AP56" s="15" t="s">
        <v>5</v>
      </c>
      <c r="AQ56" s="16">
        <v>0.21617390052996502</v>
      </c>
      <c r="AR56" s="16">
        <v>3.820112491849232E-2</v>
      </c>
      <c r="AS56" s="16">
        <v>0.12442860133312036</v>
      </c>
      <c r="AT56" s="16">
        <v>3.8591360519504438E-2</v>
      </c>
      <c r="AU56" s="16">
        <v>0.58260501269891785</v>
      </c>
      <c r="AV56" s="28"/>
    </row>
    <row r="57" spans="2:48" x14ac:dyDescent="0.35">
      <c r="B57" s="54" t="s">
        <v>22</v>
      </c>
      <c r="C57" s="56" t="s">
        <v>5</v>
      </c>
      <c r="D57" s="5">
        <v>0.50482597397515017</v>
      </c>
      <c r="E57" s="5">
        <v>0.18303393589990075</v>
      </c>
      <c r="F57" s="5">
        <v>0.20650998665484549</v>
      </c>
      <c r="G57" s="5">
        <v>1.8667589629908547E-2</v>
      </c>
      <c r="H57" s="6">
        <v>8.6962513840195058E-2</v>
      </c>
      <c r="I57" s="54" t="s">
        <v>22</v>
      </c>
      <c r="J57" s="56" t="s">
        <v>5</v>
      </c>
      <c r="K57" s="5">
        <v>0.51749856475010914</v>
      </c>
      <c r="L57" s="5">
        <v>0.20702827697560083</v>
      </c>
      <c r="M57" s="5">
        <v>0.15621693571362885</v>
      </c>
      <c r="N57" s="5">
        <v>3.5621292456454602E-2</v>
      </c>
      <c r="O57" s="6">
        <v>8.3634930104206626E-2</v>
      </c>
      <c r="P57" s="14">
        <f t="shared" si="6"/>
        <v>1</v>
      </c>
      <c r="Q57" s="54" t="s">
        <v>22</v>
      </c>
      <c r="R57" s="56" t="s">
        <v>5</v>
      </c>
      <c r="S57" s="5">
        <v>0.48363445943630751</v>
      </c>
      <c r="T57" s="9">
        <v>0.16471801651221332</v>
      </c>
      <c r="U57" s="5">
        <v>0.23530995083106293</v>
      </c>
      <c r="V57" s="5">
        <v>6.4974467701608722E-3</v>
      </c>
      <c r="W57" s="6">
        <v>0.10984012645025513</v>
      </c>
      <c r="X57" s="27">
        <f t="shared" si="7"/>
        <v>0.99999999999999978</v>
      </c>
      <c r="Y57" s="54" t="s">
        <v>22</v>
      </c>
      <c r="Z57" s="56" t="s">
        <v>5</v>
      </c>
      <c r="AA57" s="5">
        <v>0.52358628716951094</v>
      </c>
      <c r="AB57" s="9">
        <v>0.1595668030527479</v>
      </c>
      <c r="AC57" s="5">
        <v>0.28163998107216326</v>
      </c>
      <c r="AD57" s="5">
        <v>0</v>
      </c>
      <c r="AE57" s="6">
        <v>3.5206928705578046E-2</v>
      </c>
      <c r="AF57" s="28"/>
      <c r="AO57" s="61" t="s">
        <v>20</v>
      </c>
      <c r="AP57" s="15" t="s">
        <v>5</v>
      </c>
      <c r="AQ57" s="16">
        <v>0.22114173264625786</v>
      </c>
      <c r="AR57" s="16">
        <v>6.6115186415042826E-2</v>
      </c>
      <c r="AS57" s="16">
        <v>0.18432986046362859</v>
      </c>
      <c r="AT57" s="16">
        <v>2.9199315502564157E-2</v>
      </c>
      <c r="AU57" s="16">
        <v>0.49921390497250662</v>
      </c>
      <c r="AV57" s="28"/>
    </row>
    <row r="58" spans="2:48" x14ac:dyDescent="0.35">
      <c r="B58" s="54" t="s">
        <v>23</v>
      </c>
      <c r="C58" s="56" t="s">
        <v>5</v>
      </c>
      <c r="D58" s="5">
        <v>0.46545816535607598</v>
      </c>
      <c r="E58" s="5">
        <v>0.17250079707805199</v>
      </c>
      <c r="F58" s="5">
        <v>0.23031734387826608</v>
      </c>
      <c r="G58" s="5">
        <v>2.5179524672577083E-2</v>
      </c>
      <c r="H58" s="6">
        <v>0.10654416901502885</v>
      </c>
      <c r="I58" s="54" t="s">
        <v>23</v>
      </c>
      <c r="J58" s="56" t="s">
        <v>5</v>
      </c>
      <c r="K58" s="5">
        <v>0.51531680277001646</v>
      </c>
      <c r="L58" s="5">
        <v>0.1765193114362511</v>
      </c>
      <c r="M58" s="5">
        <v>0.16010074937042459</v>
      </c>
      <c r="N58" s="5">
        <v>3.2250354186562358E-2</v>
      </c>
      <c r="O58" s="6">
        <v>0.11581278223674527</v>
      </c>
      <c r="P58" s="14">
        <f t="shared" si="6"/>
        <v>0.99999999999999989</v>
      </c>
      <c r="Q58" s="54" t="s">
        <v>23</v>
      </c>
      <c r="R58" s="56" t="s">
        <v>5</v>
      </c>
      <c r="S58" s="5">
        <v>0.38326906566869362</v>
      </c>
      <c r="T58" s="5">
        <v>0.1857289999509843</v>
      </c>
      <c r="U58" s="5">
        <v>0.30937004435457721</v>
      </c>
      <c r="V58" s="5">
        <v>1.7697213868402863E-2</v>
      </c>
      <c r="W58" s="6">
        <v>0.10393467615734203</v>
      </c>
      <c r="X58" s="27">
        <f t="shared" si="7"/>
        <v>1</v>
      </c>
      <c r="Y58" s="54" t="s">
        <v>23</v>
      </c>
      <c r="Z58" s="56" t="s">
        <v>5</v>
      </c>
      <c r="AA58" s="5">
        <v>0.45131062182622023</v>
      </c>
      <c r="AB58" s="5">
        <v>0.15500497499037377</v>
      </c>
      <c r="AC58" s="5">
        <v>0.28047310967470701</v>
      </c>
      <c r="AD58" s="5">
        <v>1.9734762577235252E-2</v>
      </c>
      <c r="AE58" s="6">
        <v>9.3476530931463575E-2</v>
      </c>
      <c r="AF58" s="28"/>
      <c r="AO58" s="61" t="s">
        <v>21</v>
      </c>
      <c r="AP58" s="15" t="s">
        <v>5</v>
      </c>
      <c r="AQ58" s="16">
        <v>0.54796580841609066</v>
      </c>
      <c r="AR58" s="16">
        <v>0.18252641703454914</v>
      </c>
      <c r="AS58" s="16">
        <v>0.10694227152724411</v>
      </c>
      <c r="AT58" s="16">
        <v>8.6066180495978344E-3</v>
      </c>
      <c r="AU58" s="16">
        <v>0.1539588849725182</v>
      </c>
      <c r="AV58" s="28"/>
    </row>
    <row r="59" spans="2:48" x14ac:dyDescent="0.35">
      <c r="B59" s="54" t="s">
        <v>24</v>
      </c>
      <c r="C59" s="56" t="s">
        <v>5</v>
      </c>
      <c r="D59" s="5">
        <v>0.48092755283177641</v>
      </c>
      <c r="E59" s="5">
        <v>0.16320219307512307</v>
      </c>
      <c r="F59" s="5">
        <v>0.27364579711959341</v>
      </c>
      <c r="G59" s="5">
        <v>9.4056825531813378E-3</v>
      </c>
      <c r="H59" s="6">
        <v>7.2818774420325597E-2</v>
      </c>
      <c r="I59" s="54" t="s">
        <v>24</v>
      </c>
      <c r="J59" s="56" t="s">
        <v>5</v>
      </c>
      <c r="K59" s="5">
        <v>0.50731791534658943</v>
      </c>
      <c r="L59" s="5">
        <v>0.18781513477163178</v>
      </c>
      <c r="M59" s="5">
        <v>0.23081588159910582</v>
      </c>
      <c r="N59" s="5">
        <v>8.5893838438934351E-3</v>
      </c>
      <c r="O59" s="6">
        <v>6.5461684438779574E-2</v>
      </c>
      <c r="P59" s="14">
        <f t="shared" si="6"/>
        <v>1</v>
      </c>
      <c r="Q59" s="54" t="s">
        <v>24</v>
      </c>
      <c r="R59" s="56" t="s">
        <v>5</v>
      </c>
      <c r="S59" s="5">
        <v>0.46858463040968618</v>
      </c>
      <c r="T59" s="5">
        <v>0.15452805282097432</v>
      </c>
      <c r="U59" s="5">
        <v>0.29283540714917783</v>
      </c>
      <c r="V59" s="5">
        <v>8.0084107587830595E-3</v>
      </c>
      <c r="W59" s="6">
        <v>7.6043498861378678E-2</v>
      </c>
      <c r="X59" s="27">
        <f t="shared" si="7"/>
        <v>1</v>
      </c>
      <c r="Y59" s="54" t="s">
        <v>24</v>
      </c>
      <c r="Z59" s="56" t="s">
        <v>5</v>
      </c>
      <c r="AA59" s="5">
        <v>0.43914707593880359</v>
      </c>
      <c r="AB59" s="5">
        <v>0.10720380133173503</v>
      </c>
      <c r="AC59" s="5">
        <v>0.34650810885879357</v>
      </c>
      <c r="AD59" s="5">
        <v>2.1376795621511929E-2</v>
      </c>
      <c r="AE59" s="6">
        <v>8.5764218249155907E-2</v>
      </c>
      <c r="AF59" s="28"/>
      <c r="AO59" s="61" t="s">
        <v>22</v>
      </c>
      <c r="AP59" s="15" t="s">
        <v>5</v>
      </c>
      <c r="AQ59" s="16">
        <v>0.59291920116318686</v>
      </c>
      <c r="AR59" s="16">
        <v>0.17831914827372325</v>
      </c>
      <c r="AS59" s="16">
        <v>8.4229089141947266E-2</v>
      </c>
      <c r="AT59" s="16">
        <v>1.4541415434957933E-2</v>
      </c>
      <c r="AU59" s="16">
        <v>0.12999114598618461</v>
      </c>
      <c r="AV59" s="28"/>
    </row>
    <row r="60" spans="2:48" x14ac:dyDescent="0.35">
      <c r="B60" s="54" t="s">
        <v>25</v>
      </c>
      <c r="C60" s="56" t="s">
        <v>5</v>
      </c>
      <c r="D60" s="5">
        <v>0.48890147620670271</v>
      </c>
      <c r="E60" s="5">
        <v>0.14801597370176631</v>
      </c>
      <c r="F60" s="5">
        <v>0.23159593840311007</v>
      </c>
      <c r="G60" s="5">
        <v>3.0386191829309264E-2</v>
      </c>
      <c r="H60" s="6">
        <v>0.10110041985911181</v>
      </c>
      <c r="I60" s="54" t="s">
        <v>25</v>
      </c>
      <c r="J60" s="56" t="s">
        <v>5</v>
      </c>
      <c r="K60" s="5">
        <v>0.54113292504967259</v>
      </c>
      <c r="L60" s="5">
        <v>0.1780395097507583</v>
      </c>
      <c r="M60" s="5">
        <v>0.16647540074391914</v>
      </c>
      <c r="N60" s="5">
        <v>2.7688772071205386E-2</v>
      </c>
      <c r="O60" s="6">
        <v>8.6663392384444787E-2</v>
      </c>
      <c r="P60" s="14">
        <f t="shared" si="6"/>
        <v>1.0000000000000002</v>
      </c>
      <c r="Q60" s="54" t="s">
        <v>25</v>
      </c>
      <c r="R60" s="56" t="s">
        <v>5</v>
      </c>
      <c r="S60" s="5">
        <v>0.43928847596838755</v>
      </c>
      <c r="T60" s="5">
        <v>0.117589066887217</v>
      </c>
      <c r="U60" s="5">
        <v>0.29329618467067331</v>
      </c>
      <c r="V60" s="5">
        <v>4.4697698184749168E-2</v>
      </c>
      <c r="W60" s="6">
        <v>0.10512857428897299</v>
      </c>
      <c r="X60" s="27">
        <f t="shared" si="7"/>
        <v>1</v>
      </c>
      <c r="Y60" s="54" t="s">
        <v>25</v>
      </c>
      <c r="Z60" s="56" t="s">
        <v>5</v>
      </c>
      <c r="AA60" s="5">
        <v>0.41387700403239736</v>
      </c>
      <c r="AB60" s="5">
        <v>0.1072164434222615</v>
      </c>
      <c r="AC60" s="5">
        <v>0.3253238413186173</v>
      </c>
      <c r="AD60" s="5">
        <v>1.9942213861040441E-2</v>
      </c>
      <c r="AE60" s="6">
        <v>0.13364049736568334</v>
      </c>
      <c r="AF60" s="28"/>
      <c r="AO60" s="61" t="s">
        <v>23</v>
      </c>
      <c r="AP60" s="15" t="s">
        <v>5</v>
      </c>
      <c r="AQ60" s="16">
        <v>0.60057809830668774</v>
      </c>
      <c r="AR60" s="16">
        <v>0.20455849200990853</v>
      </c>
      <c r="AS60" s="16">
        <v>8.4647650788977957E-2</v>
      </c>
      <c r="AT60" s="16">
        <v>1.842582384216269E-3</v>
      </c>
      <c r="AU60" s="16">
        <v>0.10837317651020954</v>
      </c>
      <c r="AV60" s="28"/>
    </row>
    <row r="61" spans="2:48" x14ac:dyDescent="0.35">
      <c r="B61" s="54" t="s">
        <v>26</v>
      </c>
      <c r="C61" s="56" t="s">
        <v>5</v>
      </c>
      <c r="D61" s="5">
        <v>0.38518068168791747</v>
      </c>
      <c r="E61" s="5">
        <v>0.12501876244386784</v>
      </c>
      <c r="F61" s="5">
        <v>0.18392691314954301</v>
      </c>
      <c r="G61" s="5">
        <v>6.7550014939505423E-2</v>
      </c>
      <c r="H61" s="6">
        <v>0.23832362777916616</v>
      </c>
      <c r="I61" s="54" t="s">
        <v>26</v>
      </c>
      <c r="J61" s="56" t="s">
        <v>5</v>
      </c>
      <c r="K61" s="5">
        <v>0.42929745425986193</v>
      </c>
      <c r="L61" s="5">
        <v>0.13247313019161733</v>
      </c>
      <c r="M61" s="5">
        <v>0.14625792933051979</v>
      </c>
      <c r="N61" s="5">
        <v>5.9220718711034688E-2</v>
      </c>
      <c r="O61" s="6">
        <v>0.23275076750696613</v>
      </c>
      <c r="P61" s="14">
        <f t="shared" si="6"/>
        <v>0.99999999999999989</v>
      </c>
      <c r="Q61" s="54" t="s">
        <v>26</v>
      </c>
      <c r="R61" s="56" t="s">
        <v>5</v>
      </c>
      <c r="S61" s="5">
        <v>0.35108732404970561</v>
      </c>
      <c r="T61" s="5">
        <v>0.12194364503249953</v>
      </c>
      <c r="U61" s="5">
        <v>0.15584070039050057</v>
      </c>
      <c r="V61" s="5">
        <v>9.7528335251729201E-2</v>
      </c>
      <c r="W61" s="6">
        <v>0.27359999527556422</v>
      </c>
      <c r="X61" s="27">
        <f t="shared" si="7"/>
        <v>0.99999999999999911</v>
      </c>
      <c r="Y61" s="54" t="s">
        <v>26</v>
      </c>
      <c r="Z61" s="56" t="s">
        <v>5</v>
      </c>
      <c r="AA61" s="5">
        <v>0.3290261860733707</v>
      </c>
      <c r="AB61" s="5">
        <v>0.11441054170154276</v>
      </c>
      <c r="AC61" s="5">
        <v>0.25572433041962894</v>
      </c>
      <c r="AD61" s="5">
        <v>6.8335662979023701E-2</v>
      </c>
      <c r="AE61" s="6">
        <v>0.23250327882643396</v>
      </c>
      <c r="AF61" s="28"/>
      <c r="AO61" s="61" t="s">
        <v>24</v>
      </c>
      <c r="AP61" s="15" t="s">
        <v>5</v>
      </c>
      <c r="AQ61" s="16">
        <v>0.65004236595696185</v>
      </c>
      <c r="AR61" s="16">
        <v>0.18665938848983471</v>
      </c>
      <c r="AS61" s="16">
        <v>8.5368761975623375E-2</v>
      </c>
      <c r="AT61" s="16">
        <v>5.6766173612526373E-3</v>
      </c>
      <c r="AU61" s="16">
        <v>7.2252866216327455E-2</v>
      </c>
      <c r="AV61" s="28"/>
    </row>
    <row r="62" spans="2:48" x14ac:dyDescent="0.35">
      <c r="B62" s="54" t="s">
        <v>27</v>
      </c>
      <c r="C62" s="56" t="s">
        <v>5</v>
      </c>
      <c r="D62" s="5">
        <v>0.46793409809110803</v>
      </c>
      <c r="E62" s="5">
        <v>0.15955547501325679</v>
      </c>
      <c r="F62" s="5">
        <v>0.25071946306869836</v>
      </c>
      <c r="G62" s="5">
        <v>1.4229198715166411E-2</v>
      </c>
      <c r="H62" s="6">
        <v>0.10756176511177055</v>
      </c>
      <c r="I62" s="54" t="s">
        <v>27</v>
      </c>
      <c r="J62" s="56" t="s">
        <v>5</v>
      </c>
      <c r="K62" s="5">
        <v>0.52086416570476579</v>
      </c>
      <c r="L62" s="5">
        <v>0.1788987623323671</v>
      </c>
      <c r="M62" s="5">
        <v>0.21048046030346912</v>
      </c>
      <c r="N62" s="5">
        <v>1.7444015580705352E-2</v>
      </c>
      <c r="O62" s="6">
        <v>7.231259607869249E-2</v>
      </c>
      <c r="P62" s="14">
        <f t="shared" si="6"/>
        <v>0.99999999999999989</v>
      </c>
      <c r="Q62" s="54" t="s">
        <v>27</v>
      </c>
      <c r="R62" s="56" t="s">
        <v>5</v>
      </c>
      <c r="S62" s="5">
        <v>0.44492057404688262</v>
      </c>
      <c r="T62" s="5">
        <v>0.14198248631045823</v>
      </c>
      <c r="U62" s="5">
        <v>0.25397855624949878</v>
      </c>
      <c r="V62" s="5">
        <v>1.2129962073945726E-2</v>
      </c>
      <c r="W62" s="6">
        <v>0.14698842131921472</v>
      </c>
      <c r="X62" s="27">
        <f t="shared" si="7"/>
        <v>1</v>
      </c>
      <c r="Y62" s="54" t="s">
        <v>27</v>
      </c>
      <c r="Z62" s="56" t="s">
        <v>5</v>
      </c>
      <c r="AA62" s="5">
        <v>0.40011048348688893</v>
      </c>
      <c r="AB62" s="5">
        <v>0.14947145903404149</v>
      </c>
      <c r="AC62" s="5">
        <v>0.32512427375957365</v>
      </c>
      <c r="AD62" s="5">
        <v>1.1235331900798718E-2</v>
      </c>
      <c r="AE62" s="6">
        <v>0.11405845181869727</v>
      </c>
      <c r="AF62" s="28"/>
      <c r="AO62" s="61" t="s">
        <v>25</v>
      </c>
      <c r="AP62" s="15" t="s">
        <v>5</v>
      </c>
      <c r="AQ62" s="16">
        <v>0.60995336759771035</v>
      </c>
      <c r="AR62" s="16">
        <v>0.1589804674356167</v>
      </c>
      <c r="AS62" s="16">
        <v>8.6385685931193001E-2</v>
      </c>
      <c r="AT62" s="16">
        <v>5.594707730808968E-3</v>
      </c>
      <c r="AU62" s="16">
        <v>0.13908577130467106</v>
      </c>
      <c r="AV62" s="28"/>
    </row>
    <row r="63" spans="2:48" x14ac:dyDescent="0.35">
      <c r="B63" s="54" t="s">
        <v>28</v>
      </c>
      <c r="C63" s="56" t="s">
        <v>5</v>
      </c>
      <c r="D63" s="5">
        <v>0.48167578736103772</v>
      </c>
      <c r="E63" s="5">
        <v>0.16220946956151402</v>
      </c>
      <c r="F63" s="5">
        <v>0.20904066878386049</v>
      </c>
      <c r="G63" s="5">
        <v>3.2353835064215353E-2</v>
      </c>
      <c r="H63" s="6">
        <v>0.11472023922937243</v>
      </c>
      <c r="I63" s="54" t="s">
        <v>28</v>
      </c>
      <c r="J63" s="56" t="s">
        <v>5</v>
      </c>
      <c r="K63" s="5">
        <v>0.50718892286897344</v>
      </c>
      <c r="L63" s="5">
        <v>0.17961331435194142</v>
      </c>
      <c r="M63" s="5">
        <v>0.17877804501823297</v>
      </c>
      <c r="N63" s="5">
        <v>4.1917874001752252E-2</v>
      </c>
      <c r="O63" s="6">
        <v>9.2501843759099839E-2</v>
      </c>
      <c r="P63" s="14">
        <f t="shared" si="6"/>
        <v>1</v>
      </c>
      <c r="Q63" s="54" t="s">
        <v>28</v>
      </c>
      <c r="R63" s="56" t="s">
        <v>5</v>
      </c>
      <c r="S63" s="5">
        <v>0.45958183695147836</v>
      </c>
      <c r="T63" s="5">
        <v>0.17398918703132654</v>
      </c>
      <c r="U63" s="5">
        <v>0.22363539237536229</v>
      </c>
      <c r="V63" s="5">
        <v>3.3067004123761151E-2</v>
      </c>
      <c r="W63" s="6">
        <v>0.10972657951807172</v>
      </c>
      <c r="X63" s="27">
        <f t="shared" si="7"/>
        <v>1</v>
      </c>
      <c r="Y63" s="54" t="s">
        <v>28</v>
      </c>
      <c r="Z63" s="56" t="s">
        <v>5</v>
      </c>
      <c r="AA63" s="5">
        <v>0.47094331095624309</v>
      </c>
      <c r="AB63" s="5">
        <v>0.14514580500525665</v>
      </c>
      <c r="AC63" s="5">
        <v>0.22598437620488501</v>
      </c>
      <c r="AD63" s="5">
        <v>2.506673041677657E-2</v>
      </c>
      <c r="AE63" s="6">
        <v>0.13285977741683871</v>
      </c>
      <c r="AF63" s="28"/>
      <c r="AO63" s="61" t="s">
        <v>26</v>
      </c>
      <c r="AP63" s="15" t="s">
        <v>5</v>
      </c>
      <c r="AQ63" s="16">
        <v>0.50451627000078481</v>
      </c>
      <c r="AR63" s="16">
        <v>0.16076927808648048</v>
      </c>
      <c r="AS63" s="16">
        <v>0.10497817923990216</v>
      </c>
      <c r="AT63" s="16">
        <v>4.5390998466927575E-2</v>
      </c>
      <c r="AU63" s="16">
        <v>0.18434527420590499</v>
      </c>
      <c r="AV63" s="28"/>
    </row>
    <row r="64" spans="2:48" x14ac:dyDescent="0.35">
      <c r="B64" s="54" t="s">
        <v>29</v>
      </c>
      <c r="C64" s="56" t="s">
        <v>5</v>
      </c>
      <c r="D64" s="5">
        <v>0.53000872835165569</v>
      </c>
      <c r="E64" s="5">
        <v>0.17475028844578558</v>
      </c>
      <c r="F64" s="5">
        <v>0.22343528139556482</v>
      </c>
      <c r="G64" s="5">
        <v>1.0296191687394072E-2</v>
      </c>
      <c r="H64" s="6">
        <v>6.1509510119599861E-2</v>
      </c>
      <c r="I64" s="54" t="s">
        <v>29</v>
      </c>
      <c r="J64" s="56" t="s">
        <v>5</v>
      </c>
      <c r="K64" s="5">
        <v>0.53519932211110732</v>
      </c>
      <c r="L64" s="5">
        <v>0.17298539057486595</v>
      </c>
      <c r="M64" s="5">
        <v>0.21919727519527393</v>
      </c>
      <c r="N64" s="5">
        <v>1.2178200557766736E-2</v>
      </c>
      <c r="O64" s="6">
        <v>6.0439811560986018E-2</v>
      </c>
      <c r="P64" s="14">
        <f t="shared" si="6"/>
        <v>1</v>
      </c>
      <c r="Q64" s="54" t="s">
        <v>29</v>
      </c>
      <c r="R64" s="56" t="s">
        <v>5</v>
      </c>
      <c r="S64" s="5">
        <v>0.50637356367264486</v>
      </c>
      <c r="T64" s="5">
        <v>0.18641347183596552</v>
      </c>
      <c r="U64" s="5">
        <v>0.23524001445571427</v>
      </c>
      <c r="V64" s="5">
        <v>7.6242113515654639E-3</v>
      </c>
      <c r="W64" s="6">
        <v>6.4348738684110035E-2</v>
      </c>
      <c r="X64" s="27">
        <f t="shared" si="7"/>
        <v>1</v>
      </c>
      <c r="Y64" s="54" t="s">
        <v>29</v>
      </c>
      <c r="Z64" s="56" t="s">
        <v>5</v>
      </c>
      <c r="AA64" s="5">
        <v>0.60507813613453509</v>
      </c>
      <c r="AB64" s="5">
        <v>0.12615540646139059</v>
      </c>
      <c r="AC64" s="5">
        <v>0.20980460171942841</v>
      </c>
      <c r="AD64" s="5">
        <v>0</v>
      </c>
      <c r="AE64" s="6">
        <v>5.8961855684646035E-2</v>
      </c>
      <c r="AF64" s="28"/>
      <c r="AO64" s="61" t="s">
        <v>27</v>
      </c>
      <c r="AP64" s="15" t="s">
        <v>5</v>
      </c>
      <c r="AQ64" s="16">
        <v>0.62119688901362091</v>
      </c>
      <c r="AR64" s="16">
        <v>0.19685954871835873</v>
      </c>
      <c r="AS64" s="16">
        <v>5.8743399100266727E-2</v>
      </c>
      <c r="AT64" s="16">
        <v>1.213203661164094E-2</v>
      </c>
      <c r="AU64" s="16">
        <v>0.11106812655611256</v>
      </c>
      <c r="AV64" s="28"/>
    </row>
    <row r="65" spans="2:48" x14ac:dyDescent="0.35">
      <c r="B65" s="54" t="s">
        <v>30</v>
      </c>
      <c r="C65" s="56" t="s">
        <v>5</v>
      </c>
      <c r="D65" s="5">
        <v>0.57440981624955345</v>
      </c>
      <c r="E65" s="5">
        <v>0.22554920695482947</v>
      </c>
      <c r="F65" s="5">
        <v>0.11254022115838115</v>
      </c>
      <c r="G65" s="5">
        <v>6.8093961699430923E-3</v>
      </c>
      <c r="H65" s="6">
        <v>8.0691359467292958E-2</v>
      </c>
      <c r="I65" s="54" t="s">
        <v>31</v>
      </c>
      <c r="J65" s="56" t="s">
        <v>5</v>
      </c>
      <c r="K65" s="5">
        <v>0.55006434861310582</v>
      </c>
      <c r="L65" s="5">
        <v>0.25137226596705897</v>
      </c>
      <c r="M65" s="5">
        <v>8.6099185001063033E-2</v>
      </c>
      <c r="N65" s="5">
        <v>7.7378176222607353E-3</v>
      </c>
      <c r="O65" s="6">
        <v>0.10472638279651145</v>
      </c>
      <c r="P65" s="14">
        <f t="shared" si="6"/>
        <v>1</v>
      </c>
      <c r="Q65" s="54" t="s">
        <v>31</v>
      </c>
      <c r="R65" s="56" t="s">
        <v>5</v>
      </c>
      <c r="S65" s="5">
        <v>0.61883719553420091</v>
      </c>
      <c r="T65" s="5">
        <v>0.17616228598264916</v>
      </c>
      <c r="U65" s="5">
        <v>0.16655061407298574</v>
      </c>
      <c r="V65" s="5">
        <v>5.0207550333941729E-3</v>
      </c>
      <c r="W65" s="6">
        <v>3.3429149376770134E-2</v>
      </c>
      <c r="X65" s="27">
        <f t="shared" si="7"/>
        <v>1.0000000000000002</v>
      </c>
      <c r="Y65" s="54" t="s">
        <v>31</v>
      </c>
      <c r="Z65" s="56" t="s">
        <v>5</v>
      </c>
      <c r="AA65" s="5">
        <v>0.52919088969283445</v>
      </c>
      <c r="AB65" s="5">
        <v>0.16968037028297653</v>
      </c>
      <c r="AC65" s="9">
        <v>0.20668341874989132</v>
      </c>
      <c r="AD65" s="5">
        <v>8.871090514919756E-3</v>
      </c>
      <c r="AE65" s="6">
        <v>8.5574230759377964E-2</v>
      </c>
      <c r="AF65" s="28"/>
      <c r="AO65" s="61" t="s">
        <v>28</v>
      </c>
      <c r="AP65" s="15" t="s">
        <v>5</v>
      </c>
      <c r="AQ65" s="16">
        <v>0.5984758959597678</v>
      </c>
      <c r="AR65" s="16">
        <v>0.12083150294954821</v>
      </c>
      <c r="AS65" s="16">
        <v>8.9221597352592025E-2</v>
      </c>
      <c r="AT65" s="16">
        <v>4.8852567241905738E-2</v>
      </c>
      <c r="AU65" s="16">
        <v>0.14261843649618619</v>
      </c>
      <c r="AV65" s="28"/>
    </row>
    <row r="66" spans="2:48" x14ac:dyDescent="0.35">
      <c r="B66" s="54" t="s">
        <v>1</v>
      </c>
      <c r="C66" s="56" t="s">
        <v>5</v>
      </c>
      <c r="D66" s="5">
        <v>0.51493392420328454</v>
      </c>
      <c r="E66" s="5">
        <v>0.16741455357525964</v>
      </c>
      <c r="F66" s="5">
        <v>0.2014943584590066</v>
      </c>
      <c r="G66" s="5">
        <v>1.134347592452558E-2</v>
      </c>
      <c r="H66" s="6">
        <v>0.10481368783792352</v>
      </c>
      <c r="I66" s="54" t="s">
        <v>1</v>
      </c>
      <c r="J66" s="56" t="s">
        <v>5</v>
      </c>
      <c r="K66" s="5">
        <v>0.52597750189151204</v>
      </c>
      <c r="L66" s="5">
        <v>0.18636822732529126</v>
      </c>
      <c r="M66" s="5">
        <v>0.18031910731020478</v>
      </c>
      <c r="N66" s="5">
        <v>9.3246210430412702E-3</v>
      </c>
      <c r="O66" s="6">
        <v>9.8010542429950498E-2</v>
      </c>
      <c r="P66" s="14">
        <f t="shared" si="6"/>
        <v>0.99999999999999978</v>
      </c>
      <c r="Q66" s="54" t="s">
        <v>1</v>
      </c>
      <c r="R66" s="56" t="s">
        <v>5</v>
      </c>
      <c r="S66" s="5">
        <v>0.49408393238443993</v>
      </c>
      <c r="T66" s="5">
        <v>0.13449020465376535</v>
      </c>
      <c r="U66" s="5">
        <v>0.23689274092741416</v>
      </c>
      <c r="V66" s="5">
        <v>1.5561791189486461E-2</v>
      </c>
      <c r="W66" s="6">
        <v>0.11897133084489415</v>
      </c>
      <c r="X66" s="27">
        <f t="shared" si="7"/>
        <v>1</v>
      </c>
      <c r="Y66" s="54" t="s">
        <v>1</v>
      </c>
      <c r="Z66" s="56" t="s">
        <v>5</v>
      </c>
      <c r="AA66" s="5">
        <v>0.53580869471232884</v>
      </c>
      <c r="AB66" s="5">
        <v>0.15032136512716909</v>
      </c>
      <c r="AC66" s="5">
        <v>0.24622205784591703</v>
      </c>
      <c r="AD66" s="5">
        <v>0</v>
      </c>
      <c r="AE66" s="6">
        <v>6.7647882314584698E-2</v>
      </c>
      <c r="AF66" s="28"/>
      <c r="AO66" s="61" t="s">
        <v>29</v>
      </c>
      <c r="AP66" s="15" t="s">
        <v>5</v>
      </c>
      <c r="AQ66" s="16">
        <v>0.71219750857117081</v>
      </c>
      <c r="AR66" s="16">
        <v>0.20440686717393039</v>
      </c>
      <c r="AS66" s="16">
        <v>1.9559019380513111E-2</v>
      </c>
      <c r="AT66" s="16">
        <v>1.0270292823974242E-2</v>
      </c>
      <c r="AU66" s="16">
        <v>5.3566312050411444E-2</v>
      </c>
      <c r="AV66" s="28"/>
    </row>
    <row r="67" spans="2:48" x14ac:dyDescent="0.35">
      <c r="B67" s="54" t="s">
        <v>32</v>
      </c>
      <c r="C67" s="56" t="s">
        <v>5</v>
      </c>
      <c r="D67" s="5">
        <v>0.56484403347851408</v>
      </c>
      <c r="E67" s="5">
        <v>0.18801167950991457</v>
      </c>
      <c r="F67" s="5">
        <v>0.15278911559931044</v>
      </c>
      <c r="G67" s="5">
        <v>6.4693769013780371E-3</v>
      </c>
      <c r="H67" s="6">
        <v>8.7885794510882714E-2</v>
      </c>
      <c r="I67" s="54" t="s">
        <v>33</v>
      </c>
      <c r="J67" s="56" t="s">
        <v>5</v>
      </c>
      <c r="K67" s="5">
        <v>0.55847040642703771</v>
      </c>
      <c r="L67" s="5">
        <v>0.1941130855300699</v>
      </c>
      <c r="M67" s="5">
        <v>0.14401943797457881</v>
      </c>
      <c r="N67" s="5">
        <v>8.6356833106784846E-3</v>
      </c>
      <c r="O67" s="6">
        <v>9.4761386757635013E-2</v>
      </c>
      <c r="P67" s="14">
        <f t="shared" si="6"/>
        <v>0.99999999999999989</v>
      </c>
      <c r="Q67" s="54" t="s">
        <v>33</v>
      </c>
      <c r="R67" s="56" t="s">
        <v>5</v>
      </c>
      <c r="S67" s="5">
        <v>0.58030022950012128</v>
      </c>
      <c r="T67" s="5">
        <v>0.17413440329099092</v>
      </c>
      <c r="U67" s="5">
        <v>0.1675181970127671</v>
      </c>
      <c r="V67" s="5">
        <v>2.1455600795493488E-3</v>
      </c>
      <c r="W67" s="6">
        <v>7.5901610116571497E-2</v>
      </c>
      <c r="X67" s="27">
        <f t="shared" si="7"/>
        <v>1.0000000000000002</v>
      </c>
      <c r="Y67" s="54" t="s">
        <v>33</v>
      </c>
      <c r="Z67" s="56" t="s">
        <v>5</v>
      </c>
      <c r="AA67" s="5">
        <v>0.54897066525093297</v>
      </c>
      <c r="AB67" s="5">
        <v>0.19147978851744624</v>
      </c>
      <c r="AC67" s="5">
        <v>0.21439446279051277</v>
      </c>
      <c r="AD67" s="5">
        <v>0</v>
      </c>
      <c r="AE67" s="6">
        <v>4.5155083441107961E-2</v>
      </c>
      <c r="AF67" s="28"/>
      <c r="AO67" s="61" t="s">
        <v>31</v>
      </c>
      <c r="AP67" s="15" t="s">
        <v>5</v>
      </c>
      <c r="AQ67" s="16">
        <v>0.70368592288856668</v>
      </c>
      <c r="AR67" s="16">
        <v>0.2154509393560276</v>
      </c>
      <c r="AS67" s="16">
        <v>1.7720127890994218E-2</v>
      </c>
      <c r="AT67" s="16">
        <v>4.2566961095530488E-3</v>
      </c>
      <c r="AU67" s="16">
        <v>5.8886313754858567E-2</v>
      </c>
      <c r="AV67" s="28"/>
    </row>
    <row r="68" spans="2:48" x14ac:dyDescent="0.35">
      <c r="B68" s="54" t="s">
        <v>34</v>
      </c>
      <c r="C68" s="56" t="s">
        <v>5</v>
      </c>
      <c r="D68" s="5">
        <v>0.53118563048709799</v>
      </c>
      <c r="E68" s="5">
        <v>0.14592449518861192</v>
      </c>
      <c r="F68" s="5">
        <v>0.23775585856074202</v>
      </c>
      <c r="G68" s="5">
        <v>2.3720098870384027E-2</v>
      </c>
      <c r="H68" s="6">
        <v>6.1413916893164042E-2</v>
      </c>
      <c r="I68" s="54" t="s">
        <v>34</v>
      </c>
      <c r="J68" s="56" t="s">
        <v>5</v>
      </c>
      <c r="K68" s="5">
        <v>0.49331394853327409</v>
      </c>
      <c r="L68" s="5">
        <v>0.1857694499117942</v>
      </c>
      <c r="M68" s="5">
        <v>0.207062655782286</v>
      </c>
      <c r="N68" s="5">
        <v>2.6898347263489421E-2</v>
      </c>
      <c r="O68" s="6">
        <v>8.6955598509156351E-2</v>
      </c>
      <c r="P68" s="14">
        <f t="shared" si="6"/>
        <v>1</v>
      </c>
      <c r="Q68" s="54" t="s">
        <v>34</v>
      </c>
      <c r="R68" s="56" t="s">
        <v>5</v>
      </c>
      <c r="S68" s="5">
        <v>0.46929798114520754</v>
      </c>
      <c r="T68" s="5">
        <v>0.16672518307332221</v>
      </c>
      <c r="U68" s="5">
        <v>0.25970229379852822</v>
      </c>
      <c r="V68" s="5">
        <v>2.4238684869462974E-2</v>
      </c>
      <c r="W68" s="6">
        <v>8.0035857113478936E-2</v>
      </c>
      <c r="X68" s="27">
        <f t="shared" si="7"/>
        <v>0.99999999999999989</v>
      </c>
      <c r="Y68" s="54" t="s">
        <v>34</v>
      </c>
      <c r="Z68" s="56" t="s">
        <v>5</v>
      </c>
      <c r="AA68" s="5">
        <v>0.64947048599363499</v>
      </c>
      <c r="AB68" s="5">
        <v>7.4878030521654398E-2</v>
      </c>
      <c r="AC68" s="5">
        <v>0.24672557311393925</v>
      </c>
      <c r="AD68" s="5">
        <v>1.9427616297224323E-2</v>
      </c>
      <c r="AE68" s="6">
        <v>9.4982940735472473E-3</v>
      </c>
      <c r="AF68" s="28"/>
      <c r="AO68" s="61" t="s">
        <v>1</v>
      </c>
      <c r="AP68" s="15" t="s">
        <v>5</v>
      </c>
      <c r="AQ68" s="16">
        <v>0.61657217612091697</v>
      </c>
      <c r="AR68" s="16">
        <v>0.26722926209133424</v>
      </c>
      <c r="AS68" s="16">
        <v>6.8706349933618177E-3</v>
      </c>
      <c r="AT68" s="16">
        <v>0</v>
      </c>
      <c r="AU68" s="16">
        <v>0.10932792679438699</v>
      </c>
      <c r="AV68" s="28"/>
    </row>
    <row r="69" spans="2:48" x14ac:dyDescent="0.35">
      <c r="B69" s="54" t="s">
        <v>35</v>
      </c>
      <c r="C69" s="56" t="s">
        <v>5</v>
      </c>
      <c r="D69" s="5">
        <v>0.51878977216967714</v>
      </c>
      <c r="E69" s="5">
        <v>0.20026008989390917</v>
      </c>
      <c r="F69" s="5">
        <v>0.18063487310044057</v>
      </c>
      <c r="G69" s="5">
        <v>1.9404735590908113E-2</v>
      </c>
      <c r="H69" s="6">
        <v>8.0910529245065171E-2</v>
      </c>
      <c r="I69" s="54" t="s">
        <v>35</v>
      </c>
      <c r="J69" s="56" t="s">
        <v>5</v>
      </c>
      <c r="K69" s="5">
        <v>0.55422500805734587</v>
      </c>
      <c r="L69" s="5">
        <v>0.2139624929836117</v>
      </c>
      <c r="M69" s="5">
        <v>0.16570301565236165</v>
      </c>
      <c r="N69" s="5">
        <v>1.916002253977412E-2</v>
      </c>
      <c r="O69" s="6">
        <v>4.694946076690671E-2</v>
      </c>
      <c r="P69" s="14">
        <f t="shared" si="6"/>
        <v>1</v>
      </c>
      <c r="Q69" s="54" t="s">
        <v>35</v>
      </c>
      <c r="R69" s="56" t="s">
        <v>5</v>
      </c>
      <c r="S69" s="5">
        <v>0.51701912967993191</v>
      </c>
      <c r="T69" s="5">
        <v>0.16004691618074393</v>
      </c>
      <c r="U69" s="5">
        <v>0.19607962737834342</v>
      </c>
      <c r="V69" s="5">
        <v>1.1647308558933525E-2</v>
      </c>
      <c r="W69" s="6">
        <v>0.11520701820204741</v>
      </c>
      <c r="X69" s="27">
        <f t="shared" si="7"/>
        <v>1.0000000000000002</v>
      </c>
      <c r="Y69" s="54" t="s">
        <v>35</v>
      </c>
      <c r="Z69" s="56" t="s">
        <v>5</v>
      </c>
      <c r="AA69" s="5">
        <v>0.30922382540823784</v>
      </c>
      <c r="AB69" s="5">
        <v>0.21385356646826484</v>
      </c>
      <c r="AC69" s="5">
        <v>0.23375453015829273</v>
      </c>
      <c r="AD69" s="5">
        <v>3.9452349476975838E-2</v>
      </c>
      <c r="AE69" s="6">
        <v>0.20371572848822861</v>
      </c>
      <c r="AF69" s="28"/>
      <c r="AO69" s="61" t="s">
        <v>33</v>
      </c>
      <c r="AP69" s="15" t="s">
        <v>5</v>
      </c>
      <c r="AQ69" s="16">
        <v>0.73192159419063685</v>
      </c>
      <c r="AR69" s="16">
        <v>0.21741329046058674</v>
      </c>
      <c r="AS69" s="16">
        <v>1.1766932079774944E-2</v>
      </c>
      <c r="AT69" s="16">
        <v>0</v>
      </c>
      <c r="AU69" s="16">
        <v>3.8898183269001428E-2</v>
      </c>
      <c r="AV69" s="28"/>
    </row>
    <row r="70" spans="2:48" x14ac:dyDescent="0.35">
      <c r="B70" s="54" t="s">
        <v>36</v>
      </c>
      <c r="C70" s="56" t="s">
        <v>5</v>
      </c>
      <c r="D70" s="5">
        <v>0.53782157782857254</v>
      </c>
      <c r="E70" s="5">
        <v>0.16135477014458169</v>
      </c>
      <c r="F70" s="5">
        <v>0.19174222673690902</v>
      </c>
      <c r="G70" s="5">
        <v>1.613435647062543E-2</v>
      </c>
      <c r="H70" s="6">
        <v>9.294706881931139E-2</v>
      </c>
      <c r="I70" s="54" t="s">
        <v>36</v>
      </c>
      <c r="J70" s="56" t="s">
        <v>5</v>
      </c>
      <c r="K70" s="5">
        <v>0.55204214022168141</v>
      </c>
      <c r="L70" s="5">
        <v>0.16634041346178063</v>
      </c>
      <c r="M70" s="5">
        <v>0.18789348897961636</v>
      </c>
      <c r="N70" s="5">
        <v>1.9219952894691812E-2</v>
      </c>
      <c r="O70" s="6">
        <v>7.4504004442229821E-2</v>
      </c>
      <c r="P70" s="14">
        <f t="shared" si="6"/>
        <v>1</v>
      </c>
      <c r="Q70" s="54" t="s">
        <v>36</v>
      </c>
      <c r="R70" s="56" t="s">
        <v>5</v>
      </c>
      <c r="S70" s="5">
        <v>0.52030489472992603</v>
      </c>
      <c r="T70" s="5">
        <v>0.15866818202842142</v>
      </c>
      <c r="U70" s="5">
        <v>0.19405461978529406</v>
      </c>
      <c r="V70" s="5">
        <v>6.8333818030691202E-3</v>
      </c>
      <c r="W70" s="6">
        <v>0.1201389216532894</v>
      </c>
      <c r="X70" s="27">
        <f t="shared" si="7"/>
        <v>1</v>
      </c>
      <c r="Y70" s="54" t="s">
        <v>36</v>
      </c>
      <c r="Z70" s="56" t="s">
        <v>5</v>
      </c>
      <c r="AA70" s="5">
        <v>0.5249552355222189</v>
      </c>
      <c r="AB70" s="5">
        <v>0.15418712395011508</v>
      </c>
      <c r="AC70" s="5">
        <v>0.19709201878145505</v>
      </c>
      <c r="AD70" s="5">
        <v>1.7572485994220802E-2</v>
      </c>
      <c r="AE70" s="6">
        <v>0.10619313575199016</v>
      </c>
      <c r="AF70" s="28"/>
      <c r="AO70" s="61" t="s">
        <v>34</v>
      </c>
      <c r="AP70" s="15" t="s">
        <v>5</v>
      </c>
      <c r="AQ70" s="16">
        <v>0.70368592288856668</v>
      </c>
      <c r="AR70" s="16">
        <v>0.2154509393560276</v>
      </c>
      <c r="AS70" s="16">
        <v>1.7720127890994218E-2</v>
      </c>
      <c r="AT70" s="16">
        <v>4.2566961095530488E-3</v>
      </c>
      <c r="AU70" s="16">
        <v>5.8886313754858567E-2</v>
      </c>
      <c r="AV70" s="28"/>
    </row>
    <row r="71" spans="2:48" x14ac:dyDescent="0.35">
      <c r="B71" s="54" t="s">
        <v>37</v>
      </c>
      <c r="C71" s="56" t="s">
        <v>5</v>
      </c>
      <c r="D71" s="5">
        <v>0.59291125401631728</v>
      </c>
      <c r="E71" s="5">
        <v>0.17568163715942722</v>
      </c>
      <c r="F71" s="5">
        <v>0.16031071557498131</v>
      </c>
      <c r="G71" s="5">
        <v>5.939031172306126E-3</v>
      </c>
      <c r="H71" s="6">
        <v>6.5157362076967942E-2</v>
      </c>
      <c r="I71" s="54" t="s">
        <v>37</v>
      </c>
      <c r="J71" s="56" t="s">
        <v>5</v>
      </c>
      <c r="K71" s="5">
        <v>0.60259437958079087</v>
      </c>
      <c r="L71" s="5">
        <v>0.18237078576092067</v>
      </c>
      <c r="M71" s="5">
        <v>0.13503305750456138</v>
      </c>
      <c r="N71" s="5">
        <v>8.0401847231789964E-3</v>
      </c>
      <c r="O71" s="6">
        <v>7.1961592430547894E-2</v>
      </c>
      <c r="P71" s="14">
        <f t="shared" si="6"/>
        <v>0.99999999999999989</v>
      </c>
      <c r="Q71" s="54" t="s">
        <v>37</v>
      </c>
      <c r="R71" s="56" t="s">
        <v>5</v>
      </c>
      <c r="S71" s="5">
        <v>0.55563144500915251</v>
      </c>
      <c r="T71" s="5">
        <v>0.20989950012475198</v>
      </c>
      <c r="U71" s="5">
        <v>0.16392585100133253</v>
      </c>
      <c r="V71" s="5">
        <v>4.6796801313107508E-3</v>
      </c>
      <c r="W71" s="6">
        <v>6.5863523733452251E-2</v>
      </c>
      <c r="X71" s="27">
        <f t="shared" si="7"/>
        <v>1</v>
      </c>
      <c r="Y71" s="54" t="s">
        <v>37</v>
      </c>
      <c r="Z71" s="56" t="s">
        <v>5</v>
      </c>
      <c r="AA71" s="5">
        <v>0.61143802421238569</v>
      </c>
      <c r="AB71" s="5">
        <v>0.10103381504850736</v>
      </c>
      <c r="AC71" s="5">
        <v>0.24857962393601393</v>
      </c>
      <c r="AD71" s="5">
        <v>0</v>
      </c>
      <c r="AE71" s="6">
        <v>3.8948536803092855E-2</v>
      </c>
      <c r="AF71" s="28"/>
      <c r="AO71" s="61" t="s">
        <v>35</v>
      </c>
      <c r="AP71" s="15" t="s">
        <v>5</v>
      </c>
      <c r="AQ71" s="16">
        <v>0.69522584969674595</v>
      </c>
      <c r="AR71" s="16">
        <v>0.15344401278794231</v>
      </c>
      <c r="AS71" s="16">
        <v>1.2655941625677408E-2</v>
      </c>
      <c r="AT71" s="16">
        <v>0</v>
      </c>
      <c r="AU71" s="16">
        <v>0.13867419588963428</v>
      </c>
      <c r="AV71" s="28"/>
    </row>
    <row r="72" spans="2:48" x14ac:dyDescent="0.35">
      <c r="B72" s="54" t="s">
        <v>38</v>
      </c>
      <c r="C72" s="56" t="s">
        <v>5</v>
      </c>
      <c r="D72" s="5">
        <v>0.62461653385050508</v>
      </c>
      <c r="E72" s="5">
        <v>0.16819401249461935</v>
      </c>
      <c r="F72" s="5">
        <v>0.14770455446641045</v>
      </c>
      <c r="G72" s="5">
        <v>9.2119192094934441E-3</v>
      </c>
      <c r="H72" s="6">
        <v>5.0272979978971691E-2</v>
      </c>
      <c r="I72" s="54" t="s">
        <v>38</v>
      </c>
      <c r="J72" s="56" t="s">
        <v>5</v>
      </c>
      <c r="K72" s="5">
        <v>0.61721679510979954</v>
      </c>
      <c r="L72" s="5">
        <v>0.17588440301237612</v>
      </c>
      <c r="M72" s="5">
        <v>0.12388177964642089</v>
      </c>
      <c r="N72" s="5">
        <v>7.5449559948571526E-2</v>
      </c>
      <c r="O72" s="6">
        <v>7.567462282831912E-3</v>
      </c>
      <c r="P72" s="14">
        <f t="shared" si="6"/>
        <v>0.99999999999999989</v>
      </c>
      <c r="Q72" s="54" t="s">
        <v>38</v>
      </c>
      <c r="R72" s="56" t="s">
        <v>5</v>
      </c>
      <c r="S72" s="5">
        <v>0.6278967930610363</v>
      </c>
      <c r="T72" s="5">
        <v>0.15350355425501647</v>
      </c>
      <c r="U72" s="5">
        <v>0.17127977553748694</v>
      </c>
      <c r="V72" s="5">
        <v>3.3226891209511326E-2</v>
      </c>
      <c r="W72" s="6">
        <v>1.4092985936949073E-2</v>
      </c>
      <c r="X72" s="27">
        <f t="shared" si="7"/>
        <v>1</v>
      </c>
      <c r="Y72" s="54" t="s">
        <v>38</v>
      </c>
      <c r="Z72" s="56" t="s">
        <v>5</v>
      </c>
      <c r="AA72" s="5">
        <v>0.64364351763816841</v>
      </c>
      <c r="AB72" s="9">
        <v>0.18393112760797464</v>
      </c>
      <c r="AC72" s="5">
        <v>0.15993830842463375</v>
      </c>
      <c r="AD72" s="5">
        <v>0</v>
      </c>
      <c r="AE72" s="6">
        <v>1.248704632922311E-2</v>
      </c>
      <c r="AF72" s="28"/>
      <c r="AO72" s="61" t="s">
        <v>36</v>
      </c>
      <c r="AP72" s="15" t="s">
        <v>5</v>
      </c>
      <c r="AQ72" s="16">
        <v>0.71715035712252817</v>
      </c>
      <c r="AR72" s="16">
        <v>0.22350530611561159</v>
      </c>
      <c r="AS72" s="16">
        <v>1.1641943022686518E-2</v>
      </c>
      <c r="AT72" s="16">
        <v>7.4958018050459412E-3</v>
      </c>
      <c r="AU72" s="16">
        <v>4.0206591934127678E-2</v>
      </c>
      <c r="AV72" s="28"/>
    </row>
    <row r="73" spans="2:48" x14ac:dyDescent="0.35">
      <c r="B73" s="55" t="s">
        <v>39</v>
      </c>
      <c r="C73" s="20" t="s">
        <v>5</v>
      </c>
      <c r="D73" s="7">
        <v>0.66427083894596795</v>
      </c>
      <c r="E73" s="7">
        <v>0.17161242479895913</v>
      </c>
      <c r="F73" s="7">
        <v>0.1421692478729262</v>
      </c>
      <c r="G73" s="7">
        <v>4.1673359870269327E-3</v>
      </c>
      <c r="H73" s="8">
        <v>1.7780152395119892E-2</v>
      </c>
      <c r="I73" s="55" t="s">
        <v>39</v>
      </c>
      <c r="J73" s="20" t="s">
        <v>5</v>
      </c>
      <c r="K73" s="7">
        <v>0.66602072184765881</v>
      </c>
      <c r="L73" s="7">
        <v>0.17088727421195357</v>
      </c>
      <c r="M73" s="7">
        <v>0.14142585283629955</v>
      </c>
      <c r="N73" s="7">
        <v>1.7286829214420683E-2</v>
      </c>
      <c r="O73" s="8">
        <v>4.3793218896672611E-3</v>
      </c>
      <c r="P73" s="14">
        <f t="shared" si="6"/>
        <v>0.99999999999999989</v>
      </c>
      <c r="Q73" s="55" t="s">
        <v>39</v>
      </c>
      <c r="R73" s="20" t="s">
        <v>5</v>
      </c>
      <c r="S73" s="7">
        <v>0.62173063377786841</v>
      </c>
      <c r="T73" s="7">
        <v>0.18743564130982499</v>
      </c>
      <c r="U73" s="7">
        <v>0.16259093270719668</v>
      </c>
      <c r="V73" s="7">
        <v>2.8242792205109928E-2</v>
      </c>
      <c r="W73" s="8">
        <v>0</v>
      </c>
      <c r="X73" s="27">
        <f t="shared" si="7"/>
        <v>1</v>
      </c>
      <c r="Y73" s="55" t="s">
        <v>39</v>
      </c>
      <c r="Z73" s="20" t="s">
        <v>5</v>
      </c>
      <c r="AA73" s="7">
        <v>0.64364351763816841</v>
      </c>
      <c r="AB73" s="7">
        <v>0.18393112760797464</v>
      </c>
      <c r="AC73" s="7">
        <v>0.15993830842463375</v>
      </c>
      <c r="AD73" s="7">
        <v>0</v>
      </c>
      <c r="AE73" s="8">
        <v>1.248704632922311E-2</v>
      </c>
      <c r="AF73" s="28"/>
      <c r="AO73" s="61" t="s">
        <v>37</v>
      </c>
      <c r="AP73" s="15" t="s">
        <v>5</v>
      </c>
      <c r="AQ73" s="16">
        <v>0.74666519133672937</v>
      </c>
      <c r="AR73" s="16">
        <v>0.21020562699552572</v>
      </c>
      <c r="AS73" s="16">
        <v>1.0589663011138463E-2</v>
      </c>
      <c r="AT73" s="16">
        <v>4.2806708162972862E-3</v>
      </c>
      <c r="AU73" s="16">
        <v>2.8258847840309034E-2</v>
      </c>
      <c r="AV73" s="28"/>
    </row>
    <row r="74" spans="2:48" x14ac:dyDescent="0.35">
      <c r="AO74" s="61" t="s">
        <v>38</v>
      </c>
      <c r="AP74" s="15" t="s">
        <v>5</v>
      </c>
      <c r="AQ74" s="16">
        <v>0.79894257206969954</v>
      </c>
      <c r="AR74" s="16">
        <v>0.1355890728721012</v>
      </c>
      <c r="AS74" s="16">
        <v>7.1758394592149784E-3</v>
      </c>
      <c r="AT74" s="16">
        <v>1.5866448561904049E-2</v>
      </c>
      <c r="AU74" s="16">
        <v>4.2426067037080323E-2</v>
      </c>
      <c r="AV74" s="28"/>
    </row>
    <row r="75" spans="2:48" x14ac:dyDescent="0.35">
      <c r="B75" s="2"/>
      <c r="C75" s="2"/>
      <c r="AO75" s="61" t="s">
        <v>39</v>
      </c>
      <c r="AP75" s="15" t="s">
        <v>5</v>
      </c>
      <c r="AQ75" s="16">
        <v>0.79</v>
      </c>
      <c r="AR75" s="16">
        <v>0.14000000000000001</v>
      </c>
      <c r="AS75" s="16">
        <v>0.01</v>
      </c>
      <c r="AT75" s="16">
        <v>0.02</v>
      </c>
      <c r="AU75" s="16">
        <v>0.04</v>
      </c>
      <c r="AV75" s="28"/>
    </row>
    <row r="76" spans="2:48" x14ac:dyDescent="0.35">
      <c r="B76" s="13"/>
      <c r="C76" s="13"/>
    </row>
    <row r="80" spans="2:48" x14ac:dyDescent="0.35">
      <c r="B80" t="s">
        <v>105</v>
      </c>
    </row>
    <row r="81" spans="2:7" ht="15" thickBot="1" x14ac:dyDescent="0.4"/>
    <row r="82" spans="2:7" x14ac:dyDescent="0.35">
      <c r="B82" s="132" t="s">
        <v>104</v>
      </c>
      <c r="C82" s="134" t="s">
        <v>123</v>
      </c>
      <c r="D82" s="134"/>
      <c r="E82" s="134"/>
      <c r="F82" s="134"/>
      <c r="G82" s="135"/>
    </row>
    <row r="83" spans="2:7" ht="28" x14ac:dyDescent="0.35">
      <c r="B83" s="133"/>
      <c r="C83" s="29" t="s">
        <v>108</v>
      </c>
      <c r="D83" s="29" t="s">
        <v>109</v>
      </c>
      <c r="E83" s="29" t="s">
        <v>99</v>
      </c>
      <c r="F83" s="29" t="s">
        <v>98</v>
      </c>
      <c r="G83" s="30" t="s">
        <v>110</v>
      </c>
    </row>
    <row r="84" spans="2:7" x14ac:dyDescent="0.35">
      <c r="B84" s="31" t="s">
        <v>106</v>
      </c>
      <c r="C84" s="32">
        <v>0.43</v>
      </c>
      <c r="D84" s="32">
        <v>0.26</v>
      </c>
      <c r="E84" s="32">
        <v>0.27</v>
      </c>
      <c r="F84" s="32">
        <v>0.04</v>
      </c>
      <c r="G84" s="33">
        <v>0</v>
      </c>
    </row>
    <row r="85" spans="2:7" ht="15" thickBot="1" x14ac:dyDescent="0.4">
      <c r="B85" s="34" t="s">
        <v>107</v>
      </c>
      <c r="C85" s="35">
        <v>0.19</v>
      </c>
      <c r="D85" s="35">
        <v>0.61</v>
      </c>
      <c r="E85" s="35">
        <v>0.17</v>
      </c>
      <c r="F85" s="35">
        <v>0.03</v>
      </c>
      <c r="G85" s="36">
        <v>0</v>
      </c>
    </row>
  </sheetData>
  <sheetProtection algorithmName="SHA-512" hashValue="shCfzsa0kDbupjXjOUMGs5UpVom6Lrwq5DnpnYAbJsjIduBhJMvmqYlW+QSvHTQUuRa+f9NNbTsKdhG+dyFyZA==" saltValue="990zu6HHMHnLXNkIfDKvpw==" spinCount="100000" sheet="1" objects="1" scenarios="1"/>
  <mergeCells count="58">
    <mergeCell ref="B2:E2"/>
    <mergeCell ref="G2:K2"/>
    <mergeCell ref="B4:B5"/>
    <mergeCell ref="C4:C5"/>
    <mergeCell ref="G4:G5"/>
    <mergeCell ref="H4:H5"/>
    <mergeCell ref="B6:B7"/>
    <mergeCell ref="C6:C7"/>
    <mergeCell ref="G6:G7"/>
    <mergeCell ref="H6:H7"/>
    <mergeCell ref="B8:B9"/>
    <mergeCell ref="C8:C9"/>
    <mergeCell ref="G8:G9"/>
    <mergeCell ref="H8:H9"/>
    <mergeCell ref="AG26:AM26"/>
    <mergeCell ref="AO26:AU26"/>
    <mergeCell ref="B11:E11"/>
    <mergeCell ref="B13:B22"/>
    <mergeCell ref="C13:C14"/>
    <mergeCell ref="C15:C16"/>
    <mergeCell ref="C17:C18"/>
    <mergeCell ref="C19:C20"/>
    <mergeCell ref="C21:C22"/>
    <mergeCell ref="G11:J11"/>
    <mergeCell ref="G13:G14"/>
    <mergeCell ref="H13:H14"/>
    <mergeCell ref="G15:G16"/>
    <mergeCell ref="H15:H16"/>
    <mergeCell ref="G17:G18"/>
    <mergeCell ref="H17:H18"/>
    <mergeCell ref="K27:O27"/>
    <mergeCell ref="B26:H26"/>
    <mergeCell ref="I26:O26"/>
    <mergeCell ref="Q26:W26"/>
    <mergeCell ref="Y26:AE26"/>
    <mergeCell ref="B27:B28"/>
    <mergeCell ref="C27:C28"/>
    <mergeCell ref="D27:H27"/>
    <mergeCell ref="I27:I28"/>
    <mergeCell ref="J27:J28"/>
    <mergeCell ref="AQ27:AU27"/>
    <mergeCell ref="Q27:Q28"/>
    <mergeCell ref="R27:R28"/>
    <mergeCell ref="S27:W27"/>
    <mergeCell ref="Y27:Y28"/>
    <mergeCell ref="Z27:Z28"/>
    <mergeCell ref="AA27:AE27"/>
    <mergeCell ref="AG27:AG28"/>
    <mergeCell ref="AH27:AH28"/>
    <mergeCell ref="AI27:AM27"/>
    <mergeCell ref="AO27:AO28"/>
    <mergeCell ref="AP27:AP28"/>
    <mergeCell ref="AO52:AU52"/>
    <mergeCell ref="AO53:AO54"/>
    <mergeCell ref="AP53:AP54"/>
    <mergeCell ref="AQ53:AU53"/>
    <mergeCell ref="B82:B83"/>
    <mergeCell ref="C82:G8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10ED2E7CE1E48BD14BE03FD21E9B5" ma:contentTypeVersion="14" ma:contentTypeDescription="Create a new document." ma:contentTypeScope="" ma:versionID="7749225b3f390cda6a4372d855413eef">
  <xsd:schema xmlns:xsd="http://www.w3.org/2001/XMLSchema" xmlns:xs="http://www.w3.org/2001/XMLSchema" xmlns:p="http://schemas.microsoft.com/office/2006/metadata/properties" xmlns:ns1="http://schemas.microsoft.com/sharepoint/v3" xmlns:ns3="e0450b4d-26fc-4f67-b89d-adedf38d7d26" xmlns:ns4="1c02880b-e146-42d0-ad44-ec9ce6e07bf0" targetNamespace="http://schemas.microsoft.com/office/2006/metadata/properties" ma:root="true" ma:fieldsID="ad4de0a4771141da24d1b40b99c3e5a8" ns1:_="" ns3:_="" ns4:_="">
    <xsd:import namespace="http://schemas.microsoft.com/sharepoint/v3"/>
    <xsd:import namespace="e0450b4d-26fc-4f67-b89d-adedf38d7d26"/>
    <xsd:import namespace="1c02880b-e146-42d0-ad44-ec9ce6e07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50b4d-26fc-4f67-b89d-adedf38d7d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2880b-e146-42d0-ad44-ec9ce6e0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2A267-51FE-44B4-902D-562859DFA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BCD7F-247B-4E08-B130-F81D2674A1F1}">
  <ds:schemaRefs>
    <ds:schemaRef ds:uri="1c02880b-e146-42d0-ad44-ec9ce6e07bf0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e0450b4d-26fc-4f67-b89d-adedf38d7d2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4F3D23-5986-4AEC-BB14-6338E5FA4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450b4d-26fc-4f67-b89d-adedf38d7d26"/>
    <ds:schemaRef ds:uri="1c02880b-e146-42d0-ad44-ec9ce6e07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Generation</vt:lpstr>
      <vt:lpstr>Facteurs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Franklin, Carol</dc:creator>
  <cp:keywords/>
  <dc:description/>
  <cp:lastModifiedBy>Lafond, Nadine</cp:lastModifiedBy>
  <cp:revision/>
  <cp:lastPrinted>2022-01-27T17:46:33Z</cp:lastPrinted>
  <dcterms:created xsi:type="dcterms:W3CDTF">2021-03-03T13:59:36Z</dcterms:created>
  <dcterms:modified xsi:type="dcterms:W3CDTF">2023-04-04T16:56:34Z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0x01010061810ED2E7CE1E48BD14BE03FD21E9B5</vt:lpwstr>
  </property>
  <property fmtid="{D5CDD505-2E9C-101B-9397-08002B2CF9AE}" pid="3" name="CognivaFacetFonction">
    <vt:lpwstr>Urbanisme et développement durable</vt:lpwstr>
  </property>
  <property fmtid="{D5CDD505-2E9C-101B-9397-08002B2CF9AE}" pid="4" name="CognivaFacetPoste">
    <vt:lpwstr>Responsable - Planification des transports</vt:lpwstr>
  </property>
  <property fmtid="{D5CDD505-2E9C-101B-9397-08002B2CF9AE}" pid="5" name="CognivaFacetAuteur">
    <vt:lpwstr>GATINEAU\lafondn</vt:lpwstr>
  </property>
  <property fmtid="{D5CDD505-2E9C-101B-9397-08002B2CF9AE}" pid="6" name="CognivaFacetNumerodePosteRH">
    <vt:lpwstr>UDD-PRO-007</vt:lpwstr>
  </property>
</Properties>
</file>